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01-11" sheetId="2" r:id="rId2"/>
    <sheet name="PS 01-01-31" sheetId="3" r:id="rId3"/>
    <sheet name="PS 01-01-71" sheetId="4" r:id="rId4"/>
    <sheet name="PS 11-02-01" sheetId="5" r:id="rId5"/>
    <sheet name="PS 11-02-21" sheetId="6" r:id="rId6"/>
    <sheet name="PS 11-02-41" sheetId="7" r:id="rId7"/>
    <sheet name="PS 11-02-51" sheetId="8" r:id="rId8"/>
    <sheet name="PS 11-02-52" sheetId="9" r:id="rId9"/>
    <sheet name="PS 11-02-61" sheetId="10" r:id="rId10"/>
    <sheet name="PS 11-02-71" sheetId="11" r:id="rId11"/>
    <sheet name="PS 11-02-81" sheetId="12" r:id="rId12"/>
    <sheet name="PS 11-04-01" sheetId="13" r:id="rId13"/>
    <sheet name="SO 11-10-01" sheetId="14" r:id="rId14"/>
    <sheet name="SO 11-11-01" sheetId="15" r:id="rId15"/>
    <sheet name="SO 11-12-01" sheetId="16" r:id="rId16"/>
    <sheet name="SO 11-20-01" sheetId="17" r:id="rId17"/>
    <sheet name="SO 11-23-01" sheetId="18" r:id="rId18"/>
    <sheet name="SO 11-23-02" sheetId="19" r:id="rId19"/>
    <sheet name="SO 11-30-01" sheetId="20" r:id="rId20"/>
    <sheet name="SO 11-30-11" sheetId="21" r:id="rId21"/>
    <sheet name="SO 11-31-01" sheetId="22" r:id="rId22"/>
    <sheet name="SO 11-31-02" sheetId="23" r:id="rId23"/>
    <sheet name="SO 11-32-01" sheetId="24" r:id="rId24"/>
    <sheet name="SO 11-32-02" sheetId="25" r:id="rId25"/>
    <sheet name="SO 11-33-01" sheetId="26" r:id="rId26"/>
    <sheet name="SO 11-50-01" sheetId="27" r:id="rId27"/>
    <sheet name="SO 11-50-02" sheetId="28" r:id="rId28"/>
    <sheet name="SO 11-50-03" sheetId="29" r:id="rId29"/>
    <sheet name="SO 11-72-01" sheetId="30" r:id="rId30"/>
    <sheet name="SO 11-73-01" sheetId="31" r:id="rId31"/>
    <sheet name="SO 11-74-01" sheetId="32" r:id="rId32"/>
    <sheet name="SO 11-77-01" sheetId="33" r:id="rId33"/>
    <sheet name="SO 11-78-01" sheetId="34" r:id="rId34"/>
    <sheet name="SO 11-79-01" sheetId="35" r:id="rId35"/>
    <sheet name="SO 11-81-01" sheetId="36" r:id="rId36"/>
    <sheet name="SO 11-86-01" sheetId="37" r:id="rId37"/>
    <sheet name="SO 11-86-02" sheetId="38" r:id="rId38"/>
    <sheet name="SO 11-87-01" sheetId="39" r:id="rId39"/>
    <sheet name="SO 11-88-01" sheetId="40" r:id="rId40"/>
    <sheet name="SO 11-92-01" sheetId="41" r:id="rId41"/>
    <sheet name="SO 90-90" sheetId="42" r:id="rId42"/>
    <sheet name="SO 98-98" sheetId="43" r:id="rId43"/>
  </sheets>
  <definedNames/>
  <calcPr/>
  <webPublishing/>
</workbook>
</file>

<file path=xl/sharedStrings.xml><?xml version="1.0" encoding="utf-8"?>
<sst xmlns="http://schemas.openxmlformats.org/spreadsheetml/2006/main" count="25508" uniqueCount="3508">
  <si>
    <t>Aspe</t>
  </si>
  <si>
    <t>Rekapitulace ceny</t>
  </si>
  <si>
    <t>21002</t>
  </si>
  <si>
    <t>Zrušení přejezdu P6801 v km 179,826 trati Brno - Č. Třebová</t>
  </si>
  <si>
    <t>ZŘ_zm04</t>
  </si>
  <si>
    <t/>
  </si>
  <si>
    <t>Celková cena bez DPH:</t>
  </si>
  <si>
    <t>Celková cena s DPH:</t>
  </si>
  <si>
    <t>Objekt</t>
  </si>
  <si>
    <t>Popis</t>
  </si>
  <si>
    <t>Cena bez DPH</t>
  </si>
  <si>
    <t>DPH</t>
  </si>
  <si>
    <t>Cena s DPH</t>
  </si>
  <si>
    <t>Počet neoceněných položek</t>
  </si>
  <si>
    <t>D.1.1</t>
  </si>
  <si>
    <t>Železniční zabezpečovací zařízení</t>
  </si>
  <si>
    <t xml:space="preserve">  PS 01-01-11</t>
  </si>
  <si>
    <t>ŽST Blansko úprava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</si>
  <si>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</si>
  <si>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</si>
  <si>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</si>
  <si>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</si>
  <si>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</si>
  <si>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</si>
  <si>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</si>
  <si>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</si>
  <si>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</si>
  <si>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</si>
  <si>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</si>
  <si>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</si>
  <si>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</si>
  <si>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</si>
  <si>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</si>
  <si>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</si>
  <si>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</si>
  <si>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</si>
  <si>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</si>
  <si>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</si>
  <si>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</si>
  <si>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</si>
  <si>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</si>
  <si>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</si>
  <si>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</si>
  <si>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</si>
  <si>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</si>
  <si>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01-01-11</t>
  </si>
  <si>
    <t>SD</t>
  </si>
  <si>
    <t>1</t>
  </si>
  <si>
    <t>Zemní práce</t>
  </si>
  <si>
    <t>P</t>
  </si>
  <si>
    <t>13273</t>
  </si>
  <si>
    <t>HLOUBENÍ RÝH ŠÍŘ DO 2M PAŽ I NEPAŽ TŘ. I</t>
  </si>
  <si>
    <t>M3</t>
  </si>
  <si>
    <t>2020_OTSKP</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</si>
  <si>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</si>
  <si>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</si>
  <si>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</si>
  <si>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</si>
  <si>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</si>
  <si>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ODVOZ DO 20KM</t>
  </si>
  <si>
    <t>133738</t>
  </si>
  <si>
    <t>HLOUBENÍ ŠACHET ZAPAŽ I NEPAŽ TŘ. 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</si>
  <si>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</si>
  <si>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</si>
  <si>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</si>
  <si>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</si>
  <si>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</si>
  <si>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</si>
  <si>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</si>
  <si>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</si>
  <si>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</si>
  <si>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</si>
  <si>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</si>
  <si>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0,50M</t>
  </si>
  <si>
    <t>M2</t>
  </si>
  <si>
    <t>položka zahrnuje srovnání výškových rozdílů terénu</t>
  </si>
  <si>
    <t>7</t>
  </si>
  <si>
    <t>Přidružená stavební výroba</t>
  </si>
  <si>
    <t>701001</t>
  </si>
  <si>
    <t>OZNAČOVACÍ ŠTÍTEK KABELOVÉHO VEDENÍ, SPOJKY NEBO KABELOVÉ SKŘÍNĚ (VČETNĚ OBJÍMKY)</t>
  </si>
  <si>
    <t>KUS</t>
  </si>
  <si>
    <t>1. Položka obsahuje:  
– pomocné mechanismy  
2. Položka neobsahuje:  
X  
3. Způsob měření:  
Měří se plocha v metrech čtverečných.</t>
  </si>
  <si>
    <t>8</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</si>
  <si>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</si>
  <si>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</si>
  <si>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</si>
  <si>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</si>
  <si>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</si>
  <si>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</si>
  <si>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</si>
  <si>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</si>
  <si>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</si>
  <si>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</si>
  <si>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</si>
  <si>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</si>
  <si>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702112</t>
  </si>
  <si>
    <t>KABELOVÝ ŽLAB ZEMNÍ VČETNĚ KRYTU SVĚTLÉ ŠÍŘKY PŘES 120 DO 250 MM</t>
  </si>
  <si>
    <t>12</t>
  </si>
  <si>
    <t>702222</t>
  </si>
  <si>
    <t>KABELOVÁ CHRÁNIČKA ZEMNÍ UV STABILNÍ DN PŘES 100 DO 200 MM</t>
  </si>
  <si>
    <t>1. Položka obsahuje:  
– přípravu podkladu pro osazení  
2. Položka neobsahuje:  
X  
3. Způsob měření:  
Měří se metr délkový.</t>
  </si>
  <si>
    <t>13</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</si>
  <si>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</si>
  <si>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</si>
  <si>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</si>
  <si>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14</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</si>
  <si>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</si>
  <si>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</si>
  <si>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</si>
  <si>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15</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</si>
  <si>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</si>
  <si>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</si>
  <si>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</si>
  <si>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16</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</si>
  <si>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</si>
  <si>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</si>
  <si>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</si>
  <si>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17</t>
  </si>
  <si>
    <t>709210</t>
  </si>
  <si>
    <t>KŘIŽOVATKA KABELOVÝCH VEDENÍ SE STÁVAJÍCÍ INŽENÝRSKOU SÍTÍ (KABELEM, POTRUBÍM APOD.)</t>
  </si>
  <si>
    <t>18</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</si>
  <si>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</si>
  <si>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</si>
  <si>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</si>
  <si>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</si>
  <si>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19</t>
  </si>
  <si>
    <t>75A151</t>
  </si>
  <si>
    <t>KABEL METALICKÝ SE STÍNĚNÍM DO 12 PÁRŮ - DODÁVKA</t>
  </si>
  <si>
    <t>20</t>
  </si>
  <si>
    <t>75A161</t>
  </si>
  <si>
    <t>KABEL METALICKÝ SE STÍNĚNÍM PŘES 12 PÁRŮ - DODÁVKA</t>
  </si>
  <si>
    <t>21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</si>
  <si>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</si>
  <si>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</si>
  <si>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</si>
  <si>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</si>
  <si>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</si>
  <si>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</si>
  <si>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</si>
  <si>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23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</si>
  <si>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</si>
  <si>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</si>
  <si>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</si>
  <si>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</si>
  <si>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75A238</t>
  </si>
  <si>
    <t>ZATAŽENÍ A SPOJKOVÁNÍ KABELŮ SE STÍNĚNÍM DO 12 PÁRŮ - DEMONTÁŽ</t>
  </si>
  <si>
    <t>25</t>
  </si>
  <si>
    <t>75A247</t>
  </si>
  <si>
    <t>ZATAŽENÍ A SPOJKOVÁNÍ KABELŮ SE STÍNĚNÍM PŘES 12 PÁRŮ - MONTÁŽ</t>
  </si>
  <si>
    <t>26</t>
  </si>
  <si>
    <t>75A248</t>
  </si>
  <si>
    <t>ZATAŽENÍ A SPOJKOVÁNÍ KABELŮ SE STÍNĚNÍM PŘES 12 PÁRŮ - DEMONTÁŽ</t>
  </si>
  <si>
    <t>27</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</si>
  <si>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</si>
  <si>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</si>
  <si>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</si>
  <si>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28</t>
  </si>
  <si>
    <t>75A312</t>
  </si>
  <si>
    <t>KABELOVÁ FORMA (UKONČENÍ KABELŮ) PRO KABELY ZABEZPEČOVACÍ PŘES 12 PÁRŮ</t>
  </si>
  <si>
    <t>29</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</si>
  <si>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</si>
  <si>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</si>
  <si>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</si>
  <si>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30</t>
  </si>
  <si>
    <t>75A331</t>
  </si>
  <si>
    <t>SPOJKA ROVNÁ PRO PLASTOVÉ KABELY SE STÍNĚNÍM S JÁDRY O PRŮMĚRU 1 MM2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</si>
  <si>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</si>
  <si>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31</t>
  </si>
  <si>
    <t>75A332</t>
  </si>
  <si>
    <t>SPOJKA ROVNÁ PRO PLASTOVÉ KABELY SE STÍNĚNÍM S JÁDRY O PRŮMĚRU 1 MM2 PŘES 12 PÁRŮ</t>
  </si>
  <si>
    <t>32</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</si>
  <si>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</si>
  <si>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</si>
  <si>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</si>
  <si>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33</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</si>
  <si>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</si>
  <si>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</si>
  <si>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</si>
  <si>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34</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</si>
  <si>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</si>
  <si>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</si>
  <si>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</si>
  <si>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35</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</si>
  <si>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</si>
  <si>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</si>
  <si>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</si>
  <si>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</si>
  <si>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</si>
  <si>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</si>
  <si>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</si>
  <si>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37</t>
  </si>
  <si>
    <t>75B678</t>
  </si>
  <si>
    <t>ODDĚLOVACÍ TRANSFORMÁTOR - DEMONTÁŽ</t>
  </si>
  <si>
    <t>1. Položka obsahuje:  
– demontáž oddělovacího transformátoru,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</si>
  <si>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</si>
  <si>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</si>
  <si>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</si>
  <si>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</si>
  <si>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39</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</si>
  <si>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</si>
  <si>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</si>
  <si>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</si>
  <si>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</si>
  <si>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</si>
  <si>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</si>
  <si>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</si>
  <si>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41</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</si>
  <si>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</si>
  <si>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</si>
  <si>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</si>
  <si>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42</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</si>
  <si>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</si>
  <si>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</si>
  <si>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</si>
  <si>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</si>
  <si>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</si>
  <si>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</si>
  <si>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</si>
  <si>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44</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</si>
  <si>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</si>
  <si>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</si>
  <si>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</si>
  <si>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45</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</si>
  <si>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</si>
  <si>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</si>
  <si>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</si>
  <si>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46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</si>
  <si>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</si>
  <si>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</si>
  <si>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</si>
  <si>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47</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</si>
  <si>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</si>
  <si>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</si>
  <si>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</si>
  <si>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</si>
  <si>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</si>
  <si>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</si>
  <si>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</si>
  <si>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49</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</si>
  <si>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</si>
  <si>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</si>
  <si>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</si>
  <si>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50</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</si>
  <si>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</si>
  <si>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</si>
  <si>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</si>
  <si>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51</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</si>
  <si>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</si>
  <si>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</si>
  <si>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</si>
  <si>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</si>
  <si>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75D128</t>
  </si>
  <si>
    <t>SKŘÍŇ LOGIKY ELEKTRONICKÉHO PŘEJEZDOVÉHO ZABEZPEČOVACÍHO ZAŘÍZENÍ - DEMONTÁŽ</t>
  </si>
  <si>
    <t>1. Položka obsahuje:  
– demontáž skříně logiky elektronického přejezdového zabezpečovacího zařízení včetně odpojení od kabelových rozvodů  
– demontáž skříně logiky elektronického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</si>
  <si>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</si>
  <si>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</si>
  <si>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</si>
  <si>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</si>
  <si>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54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</si>
  <si>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</si>
  <si>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</si>
  <si>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</si>
  <si>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55</t>
  </si>
  <si>
    <t>75D188</t>
  </si>
  <si>
    <t>NAPÁJECÍ SKŘÍŇ PŘEJEZDOVÉHO ZABEZPEČOVACÍHO ZAŘÍZENÍ - DEMONTÁŽ</t>
  </si>
  <si>
    <t>1. Položka obsahuje:  
– demontáž napájecí skříně přejezdového zabezpečovacího zařízení včetně odpojení  
– demontáž napájecí skříně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</si>
  <si>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</si>
  <si>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</si>
  <si>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</si>
  <si>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</si>
  <si>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</si>
  <si>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75D278</t>
  </si>
  <si>
    <t>ZAŘÍZENÍ (PZZ) PRO NEVIDOMÉ - DEMONTÁŽ</t>
  </si>
  <si>
    <t>1. Položka obsahuje:  
– demontáž zařízení (PZZ) pro nevidomé včetně odpojení kabelových přívodů  
– demontáž zařízení (PZZ) pro nevidomé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</si>
  <si>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</si>
  <si>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</si>
  <si>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</si>
  <si>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</si>
  <si>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</si>
  <si>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59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</si>
  <si>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</si>
  <si>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</si>
  <si>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</si>
  <si>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</si>
  <si>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</si>
  <si>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</si>
  <si>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</si>
  <si>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61</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</si>
  <si>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</si>
  <si>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</si>
  <si>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</si>
  <si>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62</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</si>
  <si>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</si>
  <si>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</si>
  <si>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</si>
  <si>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63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</si>
  <si>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</si>
  <si>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</si>
  <si>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</si>
  <si>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64</t>
  </si>
  <si>
    <t>75E1C7</t>
  </si>
  <si>
    <t>PROTOKOL UTZ</t>
  </si>
  <si>
    <t>1. Položka obsahuje:  
– protokol autorizovanou osobou podle požadavku ČSN, včetně hodnocení  
2. Položka neobsahuje:  
X  
3. Způsob měření:  
Udává se počet kusů kompletní konstrukce nebo práce.</t>
  </si>
  <si>
    <t>65</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</si>
  <si>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</si>
  <si>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</si>
  <si>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</si>
  <si>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66</t>
  </si>
  <si>
    <t>75F218</t>
  </si>
  <si>
    <t>BALÍZA NEPROMĚNNÁ TYP EUROBALISE - DEMONTÁŽ</t>
  </si>
  <si>
    <t>1. Položka obsahuje:  
– demontáž balisy včetně montážního materiálu  
2. Položka neobsahuje:  
X  
3. Způsob měření:  
Udává se počet kusů kompletní konstrukce nebo práce.</t>
  </si>
  <si>
    <t>67</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</si>
  <si>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</si>
  <si>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</si>
  <si>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</si>
  <si>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68</t>
  </si>
  <si>
    <t>75F237</t>
  </si>
  <si>
    <t>ZAMĚŘOVÁNÍ, ZNAČKOVÁNÍ A VYHODNOCENÍ DAT INFRASTRUKTURY</t>
  </si>
  <si>
    <t>KM</t>
  </si>
  <si>
    <t>1. Položka obsahuje:  
– označkování prvků infrastruktury, zaměření pro balízy a pro RBC, jízdu drážního vozidla včetně jeho pronájmu,vyhodnocení záznamů  
2. Položka neobsahuje:  
X  
3. Způsob měření:  
Udává se délka zaměřovaného úseku v km.</t>
  </si>
  <si>
    <t>69</t>
  </si>
  <si>
    <t>75IH91</t>
  </si>
  <si>
    <t>UKONČENÍ KABELU ŠTÍTEK KABELOVÝ</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</si>
  <si>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</si>
  <si>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</si>
  <si>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</si>
  <si>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</si>
  <si>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</si>
  <si>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71</t>
  </si>
  <si>
    <t>R75B311</t>
  </si>
  <si>
    <t>PULT NOUZOVÉ OBSLUHY - ÚPRAVA</t>
  </si>
  <si>
    <t>0</t>
  </si>
  <si>
    <t>1. Položka obsahuje:  
– dodání a montáž kompletního vnitřního zařízení podle typu určeného položkou včetně potřebného pomocného materiálu a jeho dopravy na místo určení  
– pořízení pultu nouzové obsluhy včetně pomocného materiálu a jeho dopravy do místa určení  
2. Položka neobsahuje:  
X  
3. Způsob měření:  
Udává se počet kusů kompletní konstrukce nebo práce.</t>
  </si>
  <si>
    <t>72</t>
  </si>
  <si>
    <t>R75F211</t>
  </si>
  <si>
    <t>UPEVŇOVACÍ SADA PRO EUROBALISE - DODÁVKA</t>
  </si>
  <si>
    <t>1. Položka obsahuje:  
– upevňovací sady  
– dodávku zařízení včetně pomocného materiálu, dopravu do místa určení  
2. Položka neobsahuje:  
X  
3. Způsob měření:  
Udává se počet kusů kompletní konstrukce nebo práce.</t>
  </si>
  <si>
    <t xml:space="preserve">  PS 01-01-31</t>
  </si>
  <si>
    <t>Provizorní přejezd P6801 v km 179,826</t>
  </si>
  <si>
    <t>PS 01-01-31</t>
  </si>
  <si>
    <t>75A141</t>
  </si>
  <si>
    <t>KABEL METALICKÝ DVOUPLÁŠŤOVÝ PŘES 12 PÁRŮ - DODÁVKA</t>
  </si>
  <si>
    <t>75A227</t>
  </si>
  <si>
    <t>ZATAŽENÍ A SPOJKOVÁNÍ KABELŮ PŘES 12 PÁRŮ - MONTÁŽ</t>
  </si>
  <si>
    <t>75A228</t>
  </si>
  <si>
    <t>ZATAŽENÍ A SPOJKOVÁNÍ KABELŮ PŘES 12 PÁRŮ - DEMONTÁŽ</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</si>
  <si>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</si>
  <si>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</si>
  <si>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</si>
  <si>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</si>
  <si>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</si>
  <si>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</si>
  <si>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</si>
  <si>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</si>
  <si>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</si>
  <si>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</si>
  <si>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</si>
  <si>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</si>
  <si>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</si>
  <si>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</si>
  <si>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</si>
  <si>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75B951</t>
  </si>
  <si>
    <t>SW PRO ELEKTRONICKÉ PŘEJEZDOVÉ ZABEZPEČOVACÍ ZAŘÍZENÍ NA JEDNOKOLEJNÉ TRATI - DODÁVKA</t>
  </si>
  <si>
    <t>1. Položka obsahuje:  
– dodání základního SW pro elektronické přejezdové zabezpečovací zařízení podle typu určeného položkou  
2. Položka neobsahuje:  
X  
3. Způsob měření:  
Udává se počet kusů kompletní konstrukce nebo práce.</t>
  </si>
  <si>
    <t>75B957</t>
  </si>
  <si>
    <t>SW PRO ELEKTRONICKÉ PŘEJEZDOVÉ ZABEZPEČOVACÍ ZAŘÍZENÍ NA JEDNOKOLEJNÉ TRATI - MONTÁŽ</t>
  </si>
  <si>
    <t>1. Položka obsahuje:  
– tvorba a instalace individuálního SW pro elektronické přejezdové zabezpečovací zařízení podle specifikace místa použití  
2. Položka neobsahuje:  
X  
3. Způsob měření:  
Udává se počet kusů kompletní konstrukce nebo práce.</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</si>
  <si>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</si>
  <si>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</si>
  <si>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</si>
  <si>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</si>
  <si>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</si>
  <si>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</si>
  <si>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</si>
  <si>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</si>
  <si>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</si>
  <si>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</si>
  <si>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</si>
  <si>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</si>
  <si>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</si>
  <si>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</si>
  <si>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</si>
  <si>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</si>
  <si>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</si>
  <si>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</si>
  <si>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</si>
  <si>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</si>
  <si>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</si>
  <si>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</si>
  <si>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</si>
  <si>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</si>
  <si>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</si>
  <si>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</si>
  <si>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</si>
  <si>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</si>
  <si>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</si>
  <si>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</si>
  <si>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</si>
  <si>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</si>
  <si>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</si>
  <si>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</si>
  <si>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</si>
  <si>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</si>
  <si>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</si>
  <si>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</si>
  <si>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</si>
  <si>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</si>
  <si>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</si>
  <si>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</si>
  <si>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</si>
  <si>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</si>
  <si>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</si>
  <si>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73</t>
  </si>
  <si>
    <t>741911</t>
  </si>
  <si>
    <t>UZEMŇOVACÍ VODIČ V ZEMI FEZN DO 120 MM2</t>
  </si>
  <si>
    <t>2021_OTSKP</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</si>
  <si>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</si>
  <si>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t>
  </si>
  <si>
    <t>741C02</t>
  </si>
  <si>
    <t>UZEMŇOVACÍ SVORKA</t>
  </si>
  <si>
    <t>1. Položka obsahuje:  
 – veškeré příslušenství  
2. Položka neobsahuje:  
 X  
3. Způsob měření:  
Udává se počet kusů kompletní konstrukce nebo práce.</t>
  </si>
  <si>
    <t>75</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</si>
  <si>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</si>
  <si>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</si>
  <si>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</si>
  <si>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76</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</si>
  <si>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</si>
  <si>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</si>
  <si>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</si>
  <si>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</si>
  <si>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77</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</si>
  <si>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</si>
  <si>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</si>
  <si>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</si>
  <si>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78</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</si>
  <si>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</si>
  <si>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</si>
  <si>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</si>
  <si>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79</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</si>
  <si>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</si>
  <si>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</si>
  <si>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</si>
  <si>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80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</si>
  <si>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</si>
  <si>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</si>
  <si>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</si>
  <si>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81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</si>
  <si>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</si>
  <si>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</si>
  <si>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</si>
  <si>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82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</si>
  <si>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</si>
  <si>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</si>
  <si>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</si>
  <si>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83</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</si>
  <si>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</si>
  <si>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</si>
  <si>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</si>
  <si>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84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</si>
  <si>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</si>
  <si>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</si>
  <si>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</si>
  <si>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 xml:space="preserve">  PS 01-01-71</t>
  </si>
  <si>
    <t>Úprava ETCS-RBC na CDP Přerov</t>
  </si>
  <si>
    <t>PS 01-01-71</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</si>
  <si>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</si>
  <si>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</si>
  <si>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</si>
  <si>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75F287</t>
  </si>
  <si>
    <t>PŘEZKOUŠENÍ A REGULACE TECHNOLOGIE RBC ZA 1 VC</t>
  </si>
  <si>
    <t>1. Položka obsahuje:  
– přezkoušení SW na simulátoru a jízdou měřícím vozem  
2. Položka neobsahuje:  
X  
3. Způsob měření:  
Udává se počet kusů vlakových cest přezkušovaných v dané RBC.</t>
  </si>
  <si>
    <t>R75F261</t>
  </si>
  <si>
    <t>ÚPRAVA TECHNOLOGIE RBC VČETNĚ ÚPRAVY SW</t>
  </si>
  <si>
    <t>1. Položka obsahuje:  
– dodávku kompletní úpravy radioblokové centrály pro jednu řízenou oblast, základní a individuální úpravy SW RBC, individuální SW pro správu klíčů  
2. Položka neobsahuje:  
X  
3. Způsob měření:  
Udává se počet kusů kompletní konstrukce nebo práce.</t>
  </si>
  <si>
    <t>D.1.2</t>
  </si>
  <si>
    <t>Železniční sdělovací zařízení</t>
  </si>
  <si>
    <t xml:space="preserve">  PS 11-02-01</t>
  </si>
  <si>
    <t>zast. Blansko město, DDTS ŽDC</t>
  </si>
  <si>
    <t>PS 11-02-01</t>
  </si>
  <si>
    <t>742</t>
  </si>
  <si>
    <t>silnoproudé rozvody</t>
  </si>
  <si>
    <t>742F12</t>
  </si>
  <si>
    <t>KABEL NN NEBO VODIČ JEDNOŽÍLOVÝ CU S PLASTOVOU IZOLACÍ OD 4 DO 16 MM2</t>
  </si>
  <si>
    <t>742G11</t>
  </si>
  <si>
    <t>KABEL NN DVOU- A TŘÍŽÍLOVÝ CU S PLASTOVOU IZOLACÍ DO 2,5 MM2</t>
  </si>
  <si>
    <t>742J29</t>
  </si>
  <si>
    <t>KABEL SDĚLOVACÍ LAN UTP/FTP UKONČENÝ KONEKTORY RJ45</t>
  </si>
  <si>
    <t>742K12</t>
  </si>
  <si>
    <t>UKONČENÍ JEDNOŽÍLOVÉHO KABELU V ROZVADĚČI NEBO NA PŘÍSTROJI OD 4 DO 16 MM2</t>
  </si>
  <si>
    <t>742L11</t>
  </si>
  <si>
    <t>UKONČENÍ DVOU AŽ PĚTIŽÍLOVÉHO KABELU V ROZVADĚČI NEBO NA PŘÍSTROJI DO 2,5 MM2</t>
  </si>
  <si>
    <t>R-742I13</t>
  </si>
  <si>
    <t>KABEL NN CU OVLÁDACÍ 2-7ŽÍLOVÝ DO 2,5 MM2 STÍNĚNÝ</t>
  </si>
  <si>
    <t>R-Položka</t>
  </si>
  <si>
    <t>R-742M11</t>
  </si>
  <si>
    <t>UKONČENÍ 2-7ŽÍLOVÉHO KABELU V ROZVADĚČI NEBO NA PŘÍSTROJI DO 2,5 MM2</t>
  </si>
  <si>
    <t>747</t>
  </si>
  <si>
    <t>Zkoušky, revize, HZS</t>
  </si>
  <si>
    <t>747213</t>
  </si>
  <si>
    <t>CELKOVÁ PROHLÍDKA, ZKOUŠENÍ, MĚŘENÍ A VYHOTOVENÍ VÝCHOZÍ REVIZNÍ ZPRÁVY, PRO OBJEM IN PŘES 500 DO 1000 TIS.</t>
  </si>
  <si>
    <t>747214</t>
  </si>
  <si>
    <t>CELKOVÁ PROHLÍDKA, ZKOUŠENÍ, MĚŘENÍ A VYHOTOVENÍ VÝCHOZÍ REVIZNÍ ZPRÁVY, PRO OBJEM IN - PŘÍPLATEK ZA KAŽDÝCH DALŠÍCH I ZAPOČATÝCH 500 TIS.</t>
  </si>
  <si>
    <t>747301</t>
  </si>
  <si>
    <t>PROVEDENÍ PROHLÍDKY A ZKOUŠKY PRÁVNICKOU OSOBOU, VYDÁNÍ PRŮKAZU ZPŮSOBILOSTI</t>
  </si>
  <si>
    <t>747701</t>
  </si>
  <si>
    <t>DOKONČOVACÍ MONTÁŽNÍ PRÁCE NA ELEKTRICKÉM ZAŘÍZENÍ</t>
  </si>
  <si>
    <t>747704</t>
  </si>
  <si>
    <t>ZAŠKOLENÍ OBSLUHY</t>
  </si>
  <si>
    <t>Elektroinstalace - slaboproud</t>
  </si>
  <si>
    <t>75K221</t>
  </si>
  <si>
    <t>NAPÁJECÍ ZDROJ 24 V DC DO 5 A</t>
  </si>
  <si>
    <t>75K22X</t>
  </si>
  <si>
    <t>NAPÁJECÍ ZDROJ 24 V DC - MONTÁŽ</t>
  </si>
  <si>
    <t>75O</t>
  </si>
  <si>
    <t>Signalizační zařízení</t>
  </si>
  <si>
    <t>75O911</t>
  </si>
  <si>
    <t>DDTS ŽDC, INTEGRAČNÍ KONCENTRÁTOR</t>
  </si>
  <si>
    <t>75O913</t>
  </si>
  <si>
    <t>DDTS ŽDC, ŘÍDICÍ STANICE PLC DO 48XDI / 48XDO / 24XAI</t>
  </si>
  <si>
    <t>75O915</t>
  </si>
  <si>
    <t>DDTS ŽDC, PŘEVODNÍK M-BUS/ ETHERNET</t>
  </si>
  <si>
    <t>75O918</t>
  </si>
  <si>
    <t>DDTS ŽDC, SNÍMAČ TEPLOTY A VLHKOSTI</t>
  </si>
  <si>
    <t>75O923</t>
  </si>
  <si>
    <t>DDTS ŽDC, SW DOPLNĚNÍ INS</t>
  </si>
  <si>
    <t>75O926</t>
  </si>
  <si>
    <t>DDTS ŽDC, SW DOPLNĚNÍ TES</t>
  </si>
  <si>
    <t>75O931</t>
  </si>
  <si>
    <t>DDTS ŽDC, SW DOPLNĚNÍ APLIKACE KLIENTA O TLS</t>
  </si>
  <si>
    <t>75O934</t>
  </si>
  <si>
    <t>DDTS ŽDC, SW DOPLNĚNÍ STACIONÁRNÍHO KLIENTA</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</si>
  <si>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</si>
  <si>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</si>
  <si>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</si>
  <si>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</si>
  <si>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</si>
  <si>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</si>
  <si>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</si>
  <si>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</si>
  <si>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</si>
  <si>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</si>
  <si>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</si>
  <si>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</si>
  <si>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75O94D</t>
  </si>
  <si>
    <t>DDTS ŽDC, INTEGRACE ISC</t>
  </si>
  <si>
    <t>75O94F</t>
  </si>
  <si>
    <t>DDTS ŽDC, INTEGRACE VYT</t>
  </si>
  <si>
    <t>75O94H</t>
  </si>
  <si>
    <t>DDTS ŽDC, INTEGRACE VZT</t>
  </si>
  <si>
    <t>75O94I</t>
  </si>
  <si>
    <t>DDTS ŽDC, INTEGRACE EE</t>
  </si>
  <si>
    <t>75O94K</t>
  </si>
  <si>
    <t>DDTS ŽDC, PARAMETRIZACE EZS</t>
  </si>
  <si>
    <t>75O951</t>
  </si>
  <si>
    <t>DDTS ŽDC, PŘIPOJENÍ INK DO INS</t>
  </si>
  <si>
    <t>75O956</t>
  </si>
  <si>
    <t>DDTS ŽDC, KONFIGURACE PŘENOSŮ DAT JEDNOTLIVÝCH TLS</t>
  </si>
  <si>
    <t>75O959</t>
  </si>
  <si>
    <t>DDTS ŽDC, ZÁVĚREČNÁ ZKOUŠKA</t>
  </si>
  <si>
    <t>75O95A</t>
  </si>
  <si>
    <t>75O95D</t>
  </si>
  <si>
    <t>R-75O971</t>
  </si>
  <si>
    <t>DDTS ŽDC, PANEL RDD</t>
  </si>
  <si>
    <t>R-položka</t>
  </si>
  <si>
    <t>R-75O97X</t>
  </si>
  <si>
    <t>DDTS ŽDC, Montáž PANELU RDD</t>
  </si>
  <si>
    <t xml:space="preserve">  PS 11-02-21</t>
  </si>
  <si>
    <t>zast. Blansko město, úprava rozhlasového zařízení</t>
  </si>
  <si>
    <t>PS 11-02-21</t>
  </si>
  <si>
    <t>13283</t>
  </si>
  <si>
    <t>HLOUBENÍ RÝH ŠÍŘ DO 2M 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</si>
  <si>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</si>
  <si>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141733</t>
  </si>
  <si>
    <t>PROTLAČOVÁNÍ POTRUBÍ Z PLAST HMOT DN DO 150MM</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</si>
  <si>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</si>
  <si>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</si>
  <si>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</si>
  <si>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</si>
  <si>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</si>
  <si>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</si>
  <si>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</si>
  <si>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</si>
  <si>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</si>
  <si>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</si>
  <si>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</si>
  <si>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75IF31</t>
  </si>
  <si>
    <t>ZEMNÍCÍ SVORKOVNICE</t>
  </si>
  <si>
    <t>75IF3X</t>
  </si>
  <si>
    <t>ZEMNÍCÍ SVORKOVNICE - MONTÁŽ</t>
  </si>
  <si>
    <t>75IF4X</t>
  </si>
  <si>
    <t>MONTÁŽNÍ RÁM DO 10+1 -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</si>
  <si>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</si>
  <si>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75IF91</t>
  </si>
  <si>
    <t>KONSTRUKCE DO SKŘÍNĚ 19" PRO UPEVNĚNÍ ZAŘÍZENÍ</t>
  </si>
  <si>
    <t>75IF9X</t>
  </si>
  <si>
    <t>KONSTRUKCE DO SKŘÍNĚ 19" PRO UPEVNĚNÍ ZAŘÍZENÍ - MONTÁŽ</t>
  </si>
  <si>
    <t>75IFA1</t>
  </si>
  <si>
    <t>NOSNÍK BLESKOJISTEK</t>
  </si>
  <si>
    <t>75IFB1</t>
  </si>
  <si>
    <t>BLESKOJISTKA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</si>
  <si>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</si>
  <si>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75IFC1</t>
  </si>
  <si>
    <t>KABELOVÝ ZÁVĚR DO 20 ŽIL</t>
  </si>
  <si>
    <t>75IFCX</t>
  </si>
  <si>
    <t>KABELOVÝ ZÁVĚR - MONTÁŽ</t>
  </si>
  <si>
    <t>75IFCY</t>
  </si>
  <si>
    <t>KABELOVÝ ZÁVĚR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</si>
  <si>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</si>
  <si>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</si>
  <si>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</si>
  <si>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</si>
  <si>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</si>
  <si>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</si>
  <si>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75II1Y</t>
  </si>
  <si>
    <t>SPOJKA PRO CELOPLASTOVÉ KABELY BEZ PANCÍŘE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</si>
  <si>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</si>
  <si>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75II62</t>
  </si>
  <si>
    <t>SPOJKA - ODBOČOVACÍ SOUPRAVA STŘEDNÍ</t>
  </si>
  <si>
    <t>75II6X</t>
  </si>
  <si>
    <t>SPOJKA - ODBOČOVACÍ SOUPRAVA - MONTÁŽ</t>
  </si>
  <si>
    <t>75II6Y</t>
  </si>
  <si>
    <t>SPOJKA - ODBOČOVACÍ SOUPRAVA - DEMONTÁŽ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</si>
  <si>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</si>
  <si>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</si>
  <si>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</si>
  <si>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</si>
  <si>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</si>
  <si>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</si>
  <si>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</si>
  <si>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75L19Y</t>
  </si>
  <si>
    <t>KABEL SILOVÝ PRO ROZHLAS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</si>
  <si>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kmžíla kompletní konstrukce nebo práce.</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</si>
  <si>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</si>
  <si>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</si>
  <si>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</si>
  <si>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</si>
  <si>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</si>
  <si>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</si>
  <si>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</si>
  <si>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</si>
  <si>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</si>
  <si>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</si>
  <si>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</si>
  <si>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</si>
  <si>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</si>
  <si>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R75I221</t>
  </si>
  <si>
    <t>KABEL ZEMNÍ DVOUPLÁŠŤOVÝ TCEPKPFLEY 3P1,0</t>
  </si>
  <si>
    <t>provizorní trasa 215=215.000 [A] 
definitivní trasa 55+55+65=175.000 [B] 
celkově ((A+B)*1,05(rezerva)*3(počet páru))/1000=1.229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</si>
  <si>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</si>
  <si>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990</t>
  </si>
  <si>
    <t>Likvidace odpadů vč. dopravy</t>
  </si>
  <si>
    <t>R015240</t>
  </si>
  <si>
    <t>90</t>
  </si>
  <si>
    <t>POPLATKY ZA LIKVIDACI ODPADŮ NEKONTAMINOVANÝCH - 20 03 01 SMĚSNÝ KOMUNÁLNÍ ODPAD, VČETNĚ DOPRAVY</t>
  </si>
  <si>
    <t>T</t>
  </si>
  <si>
    <t>[bez vazby na CS]</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</si>
  <si>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</si>
  <si>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</si>
  <si>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R015310</t>
  </si>
  <si>
    <t>POPLATKY ZA LIKVIDACI ODPADŮ NEKONTAMINOVANÝCH - 16 02 14 ELEKTROŠROT (VYŘAZENÁ ELEKTRICKÁ ZAŘÍZENÍ A PŘÍSTROJE), VČETNĚ DOPRAVY</t>
  </si>
  <si>
    <t>Evidenční položka     
Výzisk - přebírá Správa železnic</t>
  </si>
  <si>
    <t>R015890</t>
  </si>
  <si>
    <t>POPLATKY ZA LIKVIDACI ODPADŮ NEKONTAMINOVANÝCH - 17 04 11 - KABELY A VODIČE BEZ NEBEZPEČNÝCH LÁTEK, VČETNĚ DOPRAVY</t>
  </si>
  <si>
    <t>Evidenční položka     
Druhotná surovina - výkup</t>
  </si>
  <si>
    <t xml:space="preserve">  PS 11-02-41</t>
  </si>
  <si>
    <t>zast. Blansko město, PZTS</t>
  </si>
  <si>
    <t>PS 11-02-41</t>
  </si>
  <si>
    <t>75J321</t>
  </si>
  <si>
    <t>KABEL SDĚLOVACÍ PRO STRUKTUROVANOU KABELÁŽ FTP/STP - DODÁVKA</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</si>
  <si>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</si>
  <si>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</si>
  <si>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</si>
  <si>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</si>
  <si>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</si>
  <si>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</si>
  <si>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</si>
  <si>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</si>
  <si>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</si>
  <si>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</si>
  <si>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</si>
  <si>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</si>
  <si>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75O531</t>
  </si>
  <si>
    <t>EZS, TABLO OBSLUHY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</si>
  <si>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</si>
  <si>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75O53X</t>
  </si>
  <si>
    <t>EZS, TABLO OBSLUHY - MONTÁŽ</t>
  </si>
  <si>
    <t>75O543</t>
  </si>
  <si>
    <t>EZS, KLÁVESNICE - LCD DISPLEJ S VESTAVĚNOU BEZKONTAKTNÍ ČTEČKOU KARET</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</si>
  <si>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</si>
  <si>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</si>
  <si>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</si>
  <si>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</si>
  <si>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</si>
  <si>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</si>
  <si>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</si>
  <si>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</si>
  <si>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</si>
  <si>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</si>
  <si>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</si>
  <si>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</si>
  <si>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</si>
  <si>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</si>
  <si>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</si>
  <si>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</si>
  <si>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</si>
  <si>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</si>
  <si>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</si>
  <si>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</si>
  <si>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</si>
  <si>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</si>
  <si>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75O5D1</t>
  </si>
  <si>
    <t>EZS, 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</si>
  <si>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</si>
  <si>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75O5DX</t>
  </si>
  <si>
    <t>EZS, HLASOVÝ KOMUNIKÁTOR  - MONTÁŽ</t>
  </si>
  <si>
    <t>75O5G1</t>
  </si>
  <si>
    <t>EZS, BEZKONTAKTNÍ ČTEČKA KARET</t>
  </si>
  <si>
    <t>75O5GX</t>
  </si>
  <si>
    <t>EZS, BEZKONTAKTNÍ ČTEČKA KARET - MONTÁŽ</t>
  </si>
  <si>
    <t>75O5H1</t>
  </si>
  <si>
    <t>EZS, PROPOJOVACÍ MODUL PRO ČTEČKU</t>
  </si>
  <si>
    <t>75O5HX</t>
  </si>
  <si>
    <t>EZS, PROPOJOVACÍ MODUL PRO ČTEČKU - MONTÁŽ</t>
  </si>
  <si>
    <t>75O5J1</t>
  </si>
  <si>
    <t>EZS, KOMUNIKAČNÍ ROZHRANÍ PRO INTEGRACI DO PROGRAMU TŘETÍCH STRAN TCP/IP</t>
  </si>
  <si>
    <t>75O5J2</t>
  </si>
  <si>
    <t>EZS, KOMUNIKAČNÍ ROZHRANÍ PRO MONITORING, SPRÁVU UŽIVATELŮ A KONFIGURACI TCP/IP</t>
  </si>
  <si>
    <t>75O5JX</t>
  </si>
  <si>
    <t>EZS, KOMUNIKAČNÍ ROZHRANÍ - MONTÁŽ</t>
  </si>
  <si>
    <t>75O5K1</t>
  </si>
  <si>
    <t>EZS, PŘEPĚŤOVÁ OCHRANA SBĚRNICE</t>
  </si>
  <si>
    <t>75O5KX</t>
  </si>
  <si>
    <t>EZS, PŘEPĚŤOVÁ OCHRANA SBĚRNICE - MONTÁŽ</t>
  </si>
  <si>
    <t>75O5M1</t>
  </si>
  <si>
    <t>EZS, SIRÉNA VNITŘNÍ</t>
  </si>
  <si>
    <t>75O5M2</t>
  </si>
  <si>
    <t>EZS, SIRÉNA VENKOVNÍ</t>
  </si>
  <si>
    <t>75O5MX</t>
  </si>
  <si>
    <t>EZS, SIRÉNA - MONTÁŽ</t>
  </si>
  <si>
    <t>75O5NW</t>
  </si>
  <si>
    <t>EZS, KLIENTSKÉ PRACOVIŠTĚ - DOPLNĚNÍ HW, SW, LICENCE</t>
  </si>
  <si>
    <t>75O5NX</t>
  </si>
  <si>
    <t>EZS, KLIENTSKÉ PRACOVIŠTĚ - MONTÁŽ</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</si>
  <si>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</si>
  <si>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</si>
  <si>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</si>
  <si>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</si>
  <si>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</si>
  <si>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</si>
  <si>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</si>
  <si>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</si>
  <si>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</si>
  <si>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</si>
  <si>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</si>
  <si>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</si>
  <si>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R75O1F7</t>
  </si>
  <si>
    <t>EPS (ZPDP), OSTATNÍ PŘÍSLUŠENSTVÍ - SADA PRO NOUZOV0 TLAČÍTKO PRO NEVIDOMÉ</t>
  </si>
  <si>
    <t xml:space="preserve">  PS 11-02-51</t>
  </si>
  <si>
    <t>T.ú. Blansko – Rájec-Jestřebí, přesměrování TK</t>
  </si>
  <si>
    <t>PS 11-02-51</t>
  </si>
  <si>
    <t>14173</t>
  </si>
  <si>
    <t>PROTLAČOVÁNÍ POTRUBÍ Z PLAST HMOT DN DO 200MM</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</si>
  <si>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</si>
  <si>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</si>
  <si>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</si>
  <si>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</si>
  <si>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</si>
  <si>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</si>
  <si>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</si>
  <si>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</si>
  <si>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</si>
  <si>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</si>
  <si>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</si>
  <si>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</si>
  <si>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</si>
  <si>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</si>
  <si>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741912</t>
  </si>
  <si>
    <t>UZEMŇOVACÍ VODIČ V ZEMI FEZN PŘES 120 DO 300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</si>
  <si>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</si>
  <si>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</si>
  <si>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</si>
  <si>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</si>
  <si>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</si>
  <si>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</si>
  <si>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</si>
  <si>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</si>
  <si>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</si>
  <si>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</si>
  <si>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741C06</t>
  </si>
  <si>
    <t>75I12Y</t>
  </si>
  <si>
    <t>R</t>
  </si>
  <si>
    <t>KABELOVÁ KNIHA - VYHOTOVENÍ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</si>
  <si>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</si>
  <si>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75I312</t>
  </si>
  <si>
    <t>KABEL ZEMNÍ DVOUPLÁŠŤOVÝ S PANCÍŘEM PRŮMĚRU ŽÍLY 0,6 MM DO 25XN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</si>
  <si>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</si>
  <si>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</si>
  <si>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75I31X</t>
  </si>
  <si>
    <t>KABEL ZEMNÍ DVOUPLÁŠŤOVÝ S PANCÍŘEM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</si>
  <si>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</si>
  <si>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</si>
  <si>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</si>
  <si>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</si>
  <si>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</si>
  <si>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</si>
  <si>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</si>
  <si>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</si>
  <si>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</si>
  <si>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</si>
  <si>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</si>
  <si>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</si>
  <si>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</si>
  <si>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</si>
  <si>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</si>
  <si>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75IA51</t>
  </si>
  <si>
    <t>OPTOTRUBKOVÁ KONCOVKA PRŮMĚRU DO 40 MM</t>
  </si>
  <si>
    <t>75IA5X</t>
  </si>
  <si>
    <t>OPTOTRUBKOVÁ KONCOVKA - MONTÁŽ</t>
  </si>
  <si>
    <t>75IA61</t>
  </si>
  <si>
    <t>OPTOTRUBKOVÁ KONCOKA S VENTILKEM PRŮMĚRU DO 40 MM</t>
  </si>
  <si>
    <t>75IA6X</t>
  </si>
  <si>
    <t>OPTOTRUBKOVÁ KONCOKA S VENTILKEM - MONTÁŽ</t>
  </si>
  <si>
    <t>75IF61</t>
  </si>
  <si>
    <t>MONTÁŽNÍ RÁM 20+1</t>
  </si>
  <si>
    <t>75IF6X</t>
  </si>
  <si>
    <t>MONTÁŽNÍ RÁM 20+1 - MONTÁŽ</t>
  </si>
  <si>
    <t>75IFAX</t>
  </si>
  <si>
    <t>NOSNÍK BLESKOJISTEK - MONTÁŽ</t>
  </si>
  <si>
    <t>75IFBX</t>
  </si>
  <si>
    <t>BLESKOJISTKA - MONTÁŽ</t>
  </si>
  <si>
    <t>75IH22</t>
  </si>
  <si>
    <t>UKONČENÍ KABELU CELOPLASTOVÝHO S PANCÍŘEM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</si>
  <si>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</si>
  <si>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75IH2Y</t>
  </si>
  <si>
    <t>UKONČENÍ KABELU CELOPLASTOVÝHO S PANCÍŘEM - DEMONTÁŽ</t>
  </si>
  <si>
    <t>75IH42</t>
  </si>
  <si>
    <t>UKONČENÍ KABELU FORMA KABELOVÁ DÉLKY PŘES 0,5 M DO 25XN</t>
  </si>
  <si>
    <t>75IH4Y</t>
  </si>
  <si>
    <t>UKONČENÍ KABELU FORMA KABELOVÁ DÉLKY PŘES 0,5 M - DEMONTÁŽ</t>
  </si>
  <si>
    <t>75IH71</t>
  </si>
  <si>
    <t>UKONČENÍ KABELU SMRŠŤOVACÍ KONCOVKA DO 40 MM</t>
  </si>
  <si>
    <t>75IH7X</t>
  </si>
  <si>
    <t>UKONČENÍ KABELU SMRŠŤOVACÍ KONCOVKA - MONTÁŽ</t>
  </si>
  <si>
    <t>75IH7Y</t>
  </si>
  <si>
    <t>UKONČENÍ KABELU SMRŠŤOVACÍ KONCOVKA  - DEMONTÁŽ</t>
  </si>
  <si>
    <t>75IH81</t>
  </si>
  <si>
    <t>UKONČENÍ KABELU OBJÍMKA KABELOVÁ</t>
  </si>
  <si>
    <t>75IH8X</t>
  </si>
  <si>
    <t>UKONČENÍ KABELU OBJÍMKA KABELOVÁ - MONTÁŽ</t>
  </si>
  <si>
    <t>75IH8Y</t>
  </si>
  <si>
    <t>UKONČENÍ KABELU OBJÍMKA KABELOVÁ - DEMONTÁŽ</t>
  </si>
  <si>
    <t>75IH9Y</t>
  </si>
  <si>
    <t>UKONČENÍ KABELU ŠTÍTEK KABELOVÝ - DEMONTÁŽ</t>
  </si>
  <si>
    <t>75II21</t>
  </si>
  <si>
    <t>SPOJKA PRO CELOPLASTOVÉ KABELY S PANCÍŘEM DO 100 ŽIL</t>
  </si>
  <si>
    <t>75II2X</t>
  </si>
  <si>
    <t>SPOJKA PRO CELOPLASTOVÉ KABELY S PANCÍŘEM - MONTÁŽ</t>
  </si>
  <si>
    <t>75II2Y</t>
  </si>
  <si>
    <t>SPOJKA PRO CELOPLASTOVÉ KABELY S PANCÍŘEM - DEMONTÁŽ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</si>
  <si>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</si>
  <si>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</si>
  <si>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</si>
  <si>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</si>
  <si>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</si>
  <si>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</si>
  <si>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</si>
  <si>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</si>
  <si>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</si>
  <si>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</si>
  <si>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</si>
  <si>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75JB43</t>
  </si>
  <si>
    <t>DATOVÝ ROZVADĚČ 19" 800X800 DO 47 U</t>
  </si>
  <si>
    <t>75JB4X</t>
  </si>
  <si>
    <t>DATOVÝ ROZVADĚČ 19" 800X800 - MONTÁŽ</t>
  </si>
  <si>
    <t>75K111</t>
  </si>
  <si>
    <t>TRANSFORMÁTOR ODDĚLOVACÍ (OCHRANNÝ) DO 1000 VA</t>
  </si>
  <si>
    <t>75K11X</t>
  </si>
  <si>
    <t>TRANSFORMÁTOR ODDĚLOVACÍ (OCHRANNÝ) - MONTÁŽ</t>
  </si>
  <si>
    <t>montážní materiál, příslušenství, přípravné práce</t>
  </si>
  <si>
    <t>R75IFDY</t>
  </si>
  <si>
    <t>DEMONTÁŽ STÁVAJÍCÍHO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</si>
  <si>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</si>
  <si>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</si>
  <si>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 xml:space="preserve">  PS 11-02-52</t>
  </si>
  <si>
    <t>T.ú. Blansko – Rájec-Jestřebí, úprava DOK</t>
  </si>
  <si>
    <t>PS 11-02-52</t>
  </si>
  <si>
    <t>13183</t>
  </si>
  <si>
    <t>HLOUBENÍ JAM ZAPAŽ I NEPAŽ TŘ II</t>
  </si>
  <si>
    <t>703412</t>
  </si>
  <si>
    <t>ELEKTROINSTALAČNÍ TRUBKA PLASTOVÁ VČETNĚ UPEVNĚNÍ A PŘÍSLUŠENSTVÍ DN PRŮMĚRU PŘES 25 DO 40 MM</t>
  </si>
  <si>
    <t>1. Položka obsahuje:  
 – přípravu podkladu pro osazení  
2. Položka neobsahuje:  
 X  
3. Způsob měření:  
Měří se metr délkový.</t>
  </si>
  <si>
    <t>75I811</t>
  </si>
  <si>
    <t>KABEL OPTICKÝ SINGLEMODE DO 12 VLÁKEN</t>
  </si>
  <si>
    <t>KMVLÁKNO</t>
  </si>
  <si>
    <t>optický kabel 12 vláken (350/1000)*12=4.200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</si>
  <si>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</si>
  <si>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75I812</t>
  </si>
  <si>
    <t>KABEL OPTICKÝ SINGLEMODE DO 36 VLÁKEN</t>
  </si>
  <si>
    <t>optický kabel 24 vláken (170/1000)*24=4.080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</si>
  <si>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</si>
  <si>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</si>
  <si>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</si>
  <si>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DOK 48 vláken (3650/1000)*48=175.200 [B]</t>
  </si>
  <si>
    <t>75I81X</t>
  </si>
  <si>
    <t>KABEL OPTICKÝ SINGLEMODE - MONTÁŽ</t>
  </si>
  <si>
    <t>(3650+170+300)=4 120.000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</si>
  <si>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</si>
  <si>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</si>
  <si>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</si>
  <si>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</si>
  <si>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75I841</t>
  </si>
  <si>
    <t>KABEL OPTICKÝ - REZERVA DO 500 MM</t>
  </si>
  <si>
    <t>75I84X</t>
  </si>
  <si>
    <t>KABEL OPTICKÝ - REZERVA DO 500 MM - MONTÁŽ</t>
  </si>
  <si>
    <t>75IA21</t>
  </si>
  <si>
    <t>OPTOTRUBKOVÁ SPOJKA OPRAVNÁ PRŮMĚRU DO 40 MM</t>
  </si>
  <si>
    <t>75IA2X</t>
  </si>
  <si>
    <t>OPTOTRUBKOVÁ SPOJKA OPRAVNÁ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</si>
  <si>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</si>
  <si>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</si>
  <si>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</si>
  <si>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</si>
  <si>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</si>
  <si>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</si>
  <si>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</si>
  <si>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</si>
  <si>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75IEE1</t>
  </si>
  <si>
    <t>OPTICKÝ ROZVADĚČ 19" PROVEDENÍ DO 12 VLÁKEN</t>
  </si>
  <si>
    <t>75IEE2</t>
  </si>
  <si>
    <t>OPTICKÝ ROZVADĚČ 19" PROVEDENÍ 24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</si>
  <si>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</si>
  <si>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</si>
  <si>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</si>
  <si>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75IEG1</t>
  </si>
  <si>
    <t>KAZETA PRO ULOŽENÍ SVÁRŮ - DODÁVKA</t>
  </si>
  <si>
    <t>75IEH1</t>
  </si>
  <si>
    <t>KONEKTOROVÝ MODUL 12 VLÁKEN - DODÁVKA</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</si>
  <si>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</si>
  <si>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</si>
  <si>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</si>
  <si>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75IH62</t>
  </si>
  <si>
    <t>UKONČENÍ KABELU OPTICKÉHO DO 36 VLÁKEN</t>
  </si>
  <si>
    <t>75IH63</t>
  </si>
  <si>
    <t>UKONČENÍ KABELU OPTICKÉHO DO 72 VLÁKEN</t>
  </si>
  <si>
    <t>75II71</t>
  </si>
  <si>
    <t>SPOJKA OPTICKÁ DO 72 VLÁKEN</t>
  </si>
  <si>
    <t>75II7X</t>
  </si>
  <si>
    <t>SPOJKA OPTICKÁ - MONTÁŽ</t>
  </si>
  <si>
    <t>75II7Y</t>
  </si>
  <si>
    <t>SPOJKA OPTICKÁ - DEMONTÁŽ</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</si>
  <si>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</si>
  <si>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</si>
  <si>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</si>
  <si>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</si>
  <si>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</si>
  <si>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</si>
  <si>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R74F331</t>
  </si>
  <si>
    <t>DOHLED SPRÁVCE ZAŘÍZENÍ</t>
  </si>
  <si>
    <t>1. Položka obsahuje:  
 – zajištění pracoviště TDI vč. nájmu pracovníků a poUŽITÝch mechanismů nutných k výkonu  
2. Položka neobsahuje:  
 X  
3. Způsob měření:  
Udává se čas v hodinách.</t>
  </si>
  <si>
    <t>R75IEE1</t>
  </si>
  <si>
    <t>Zásobník pro uložení rezervních délek bufferů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</si>
  <si>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</si>
  <si>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R75IEEX</t>
  </si>
  <si>
    <t>Zásobník pro uložení rezervních délek bufferů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</si>
  <si>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</si>
  <si>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R75IEF1</t>
  </si>
  <si>
    <t>Organizér patchcordů - dodávka</t>
  </si>
  <si>
    <t>R75IEFX</t>
  </si>
  <si>
    <t>Organizér patchcordů - montáž</t>
  </si>
  <si>
    <t>R75IK21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</si>
  <si>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</si>
  <si>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</si>
  <si>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</si>
  <si>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R75O2F1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</si>
  <si>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</si>
  <si>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R015112</t>
  </si>
  <si>
    <t>POPLATKY ZA LIKVIDACI ODPADŮ NEKONTAMINOVANÝCH - 17 05 04 VYTĚŽENÉ ZEMINY A HORNINY - II. TŘÍDA TĚŽITELNOSTI VČETNĚ DOPRAVY</t>
  </si>
  <si>
    <t>R015895</t>
  </si>
  <si>
    <t>POPLATKY ZA LIKVIDACI ODPADŮ NEKONTAMINOVANÝCH - 17 02 03 ZBYTKY OPTICKÝCH KABELŮ, VČETNĚ DOPRAVY</t>
  </si>
  <si>
    <t xml:space="preserve">  PS 11-02-61</t>
  </si>
  <si>
    <t>zast. Blansko město, úprava informačního zařízení</t>
  </si>
  <si>
    <t>PS 11-02-61</t>
  </si>
  <si>
    <t>131838</t>
  </si>
  <si>
    <t>HLOUBENÍ JAM ZAPAŽ I NEPAŽ TŘ. II,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</si>
  <si>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</si>
  <si>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</si>
  <si>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</si>
  <si>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</si>
  <si>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</si>
  <si>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703411</t>
  </si>
  <si>
    <t>ELEKTROINSTALAČNÍ TRUBKA PLASTOVÁ VČETNĚ UPEVNĚNÍ A PŘÍSLUŠENSTVÍ DN PRŮMĚRU DO 25 MM</t>
  </si>
  <si>
    <t>1. Položka obsahuje:  
– manipulace a uložení kabelu (do země, chráničky, kanálu, na rošty, na TV a pod.)  
2. Položka neobsahuje:  
– příchytky, spojky, koncovky, chráničky apod.  
3. Způsob měření:  
Měří se metr délkový.</t>
  </si>
  <si>
    <t>75IH11</t>
  </si>
  <si>
    <t>UKONČENÍ KABELU CELOPLASTOVÉHO BEZ PANCÍŘE DO 40 ŽIL</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</si>
  <si>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</si>
  <si>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</si>
  <si>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</si>
  <si>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</si>
  <si>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</si>
  <si>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</si>
  <si>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75K311</t>
  </si>
  <si>
    <t>ZÁLOŽNÍ ZDROJ UPS 230 V DO 500 VA - DODÁVKA</t>
  </si>
  <si>
    <t>75K31X</t>
  </si>
  <si>
    <t>ZÁLOŽNÍ ZDROJ UPS 230 V DO 500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</si>
  <si>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</si>
  <si>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75L32X</t>
  </si>
  <si>
    <t>ODJEZDOVÁ NEBO PŘÍJEZDOVÁ TABULE IS - MONTÁŽ</t>
  </si>
  <si>
    <t>75L36X</t>
  </si>
  <si>
    <t>NÁSTUPIŠTNÍ TABULE IS - MONTÁŽ</t>
  </si>
  <si>
    <t>75L3AX</t>
  </si>
  <si>
    <t>INFORMAČNÍ PRVEK, - MONTÁŽ</t>
  </si>
  <si>
    <t>75L3CX</t>
  </si>
  <si>
    <t>PŘEVODNÍK - MONTÁŽ</t>
  </si>
  <si>
    <t>75L3D3</t>
  </si>
  <si>
    <t>HW PRO ŘÍZENÍ SYSTÉMU OVLÁDACÍ PRACOVIŠTĚ PRO ŘÍZENÍ INFORMAČNÍHO ZAŘÍZENÍ</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</si>
  <si>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</si>
  <si>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</si>
  <si>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</si>
  <si>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</si>
  <si>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75L3EW</t>
  </si>
  <si>
    <t>SW MODUL - DOPLNĚNÍ</t>
  </si>
  <si>
    <t>75L3F1</t>
  </si>
  <si>
    <t>ZAŠKOLENÍ OBSLUHY NA MÍSTĚ, INSTALACE, DOPRAVA DO 200 KM</t>
  </si>
  <si>
    <t>75L3G1</t>
  </si>
  <si>
    <t>ŠÉFMONTÁŽE, ZKOUŠENÍ, OŽIVENÍ, REVIZE INFORMAČNÍHO SYSTÉMU DO 10 PRVKŮ</t>
  </si>
  <si>
    <t>75L3G6</t>
  </si>
  <si>
    <t>SW PRO ŘÍZENÍ SYSTÉMU (ŽST. SAMOSTATNÁ VELKÁ) - PŘÍPRAVA DAT GVD, INSTALACE A KONFIGURACE</t>
  </si>
  <si>
    <t>75L3K1</t>
  </si>
  <si>
    <t>DEMONTÁŽ IS CELKU INFORMAČNÍHO SYSTÉMU DO 10 PRVKŮ</t>
  </si>
  <si>
    <t>75L481</t>
  </si>
  <si>
    <t>PŘÍSLUŠENSTVÍ IS - ROZVODNÁ SKŘÍŇ IS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</si>
  <si>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</si>
  <si>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75L48X</t>
  </si>
  <si>
    <t>PŘÍSLUŠENSTVÍ IS - MONTÁŽ</t>
  </si>
  <si>
    <t>R75L321</t>
  </si>
  <si>
    <t>ODJEZDOVÁ NEBO PŘÍJEZDOVÁ TABULE IS OBOUSTRANNÁ DO 4 ŘÁDKŮ</t>
  </si>
  <si>
    <t>R75L361</t>
  </si>
  <si>
    <t>NÁSTUPIŠTNÍ TABULE IS OBOUSTRANNÁ</t>
  </si>
  <si>
    <t>R75L3A1</t>
  </si>
  <si>
    <t>INFORMAČNÍ PRVEK, HLASOVÝ MODUL PRO NEVIDOMÉ</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</si>
  <si>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</si>
  <si>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R75L3A3</t>
  </si>
  <si>
    <t>INFORMAČNÍ PRVEK, PŘÍPLATEK ZA VESTAVĚNÉ HODINY OBOUSTRANNÉ</t>
  </si>
  <si>
    <t>R75L3A5</t>
  </si>
  <si>
    <t>INFORMAČNÍ PRVEK, ZÁVĚS PRO INFORMAČNÍ TABULE</t>
  </si>
  <si>
    <t>R75L3AX</t>
  </si>
  <si>
    <t>INFORMAČNÍ PRVEK, SLOUP PRO JEDNU INFORMAČNÍ TABULI</t>
  </si>
  <si>
    <t>R75L3C1</t>
  </si>
  <si>
    <t>Převodník RTC3485e, ethernet/RS485</t>
  </si>
  <si>
    <t>R75L3C2</t>
  </si>
  <si>
    <t>spínač rozhlasové ústředny</t>
  </si>
  <si>
    <t>R75L3E8</t>
  </si>
  <si>
    <t>SW MODUL HW A SW DOPLNĚNÍ ŘÍDÍCÍHO SERVERU INFORMAČNÍHO SYSTÉMU</t>
  </si>
  <si>
    <t>R175L3A3</t>
  </si>
  <si>
    <t>INFORMAČNÍ PRVEK, PŘÍPLATEK ZA VESTAVĚNÉ HODINY JEDNOSTRANNÉ</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</si>
  <si>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</si>
  <si>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R75L331</t>
  </si>
  <si>
    <t>Odjezdová nebo příjezdová tabule s omezeným počtem informací IS jednostranná do 6-ti řádků</t>
  </si>
  <si>
    <t xml:space="preserve">  PS 11-02-71</t>
  </si>
  <si>
    <t>zast. Blansko město, kamerový systém</t>
  </si>
  <si>
    <t>PS 11-02-71</t>
  </si>
  <si>
    <t>703752</t>
  </si>
  <si>
    <t>PROTIPOŽÁRNÍ UCPÁVKA STĚNOU/STROPEM, TL DO 50CM, DO EI 90 MIN.</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</si>
  <si>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</si>
  <si>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</si>
  <si>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</si>
  <si>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</si>
  <si>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</si>
  <si>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</si>
  <si>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</si>
  <si>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</si>
  <si>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</si>
  <si>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</si>
  <si>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75K331</t>
  </si>
  <si>
    <t>ZÁLOŽNÍ ZDROJ UPS 230 V DO 3000 VA - DODÁVKA</t>
  </si>
  <si>
    <t>75K33X</t>
  </si>
  <si>
    <t>ZÁLOŽNÍ ZDROJ UPS 230 V DO 3000 VA - MONTÁŽ</t>
  </si>
  <si>
    <t>75K651</t>
  </si>
  <si>
    <t>AKUMULÁTOROVÁ BATERIE PŘES 2000 VAH - DODÁVKA</t>
  </si>
  <si>
    <t>75K65X</t>
  </si>
  <si>
    <t>AKUMULÁTOROVÁ BATERIE PŘES 2000 VAH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</si>
  <si>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</si>
  <si>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</si>
  <si>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</si>
  <si>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</si>
  <si>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</si>
  <si>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</si>
  <si>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</si>
  <si>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</si>
  <si>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</si>
  <si>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75L43X</t>
  </si>
  <si>
    <t>KAMERA DIGITÁLNÍ (IP) DOME - MONTÁŽ</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</si>
  <si>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</si>
  <si>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</si>
  <si>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</si>
  <si>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</si>
  <si>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</si>
  <si>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</si>
  <si>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</si>
  <si>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</si>
  <si>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</si>
  <si>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</si>
  <si>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</si>
  <si>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</si>
  <si>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</si>
  <si>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</si>
  <si>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</si>
  <si>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</si>
  <si>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</si>
  <si>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</si>
  <si>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</si>
  <si>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</si>
  <si>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</si>
  <si>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</si>
  <si>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</si>
  <si>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</si>
  <si>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</si>
  <si>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</si>
  <si>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</si>
  <si>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</si>
  <si>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</si>
  <si>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75M91X</t>
  </si>
  <si>
    <t>DATOVÁ INFRASTRUKTURA LAN, SWITCH ETHERNET L2 - MONTÁŽ</t>
  </si>
  <si>
    <t>2019_OTSKP</t>
  </si>
  <si>
    <t>Zásobník rezervních délek patchcordů - dodávka</t>
  </si>
  <si>
    <t>R75M913</t>
  </si>
  <si>
    <t>DATOVÁ INFRASTRUKTURA LAN, SWITCH ETHERNET L2 - 24X10/100 (24XPOE) + 2XUPLINK</t>
  </si>
  <si>
    <t>2019_OTSKP 2</t>
  </si>
  <si>
    <t>Kabelová kniha - vyhotovení</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</si>
  <si>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</si>
  <si>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</si>
  <si>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</si>
  <si>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Ostatní konstrukce a práce</t>
  </si>
  <si>
    <t>R923372</t>
  </si>
  <si>
    <t>TABULKA S TEXTEM „Prostor je střežen kamerovým systémem“ A PIKTOGRAMEM KAMERY</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</si>
  <si>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</si>
  <si>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 xml:space="preserve">  PS 11-02-81</t>
  </si>
  <si>
    <t>zast. Blansko město, úprava přenosového zařízení</t>
  </si>
  <si>
    <t>PS 11-02-81</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</si>
  <si>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</si>
  <si>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</si>
  <si>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75J31Y</t>
  </si>
  <si>
    <t>KABEL SDĚLOVACÍ PRO STRUKTUROVANOU KABELÁŽ UTP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</si>
  <si>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kmpárů kompletní konstrukce nebo práce.</t>
  </si>
  <si>
    <t>75J921</t>
  </si>
  <si>
    <t>OPTICKÝ PATCHCORD SINGLEMODE DO 5 M</t>
  </si>
  <si>
    <t>75J92X</t>
  </si>
  <si>
    <t>OPTICKÝ PATCHCORD SINGLEMODE - MONTÁŽ</t>
  </si>
  <si>
    <t>75J92Y</t>
  </si>
  <si>
    <t>OPTICKÝ PATCHCORD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</si>
  <si>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</si>
  <si>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75JA21</t>
  </si>
  <si>
    <t>ZÁSUVKA DATOVÁ 2x RJ45 POD OMÍTKU</t>
  </si>
  <si>
    <t>75JA22</t>
  </si>
  <si>
    <t>ZÁSUVKA DATOVÁ 2xRJ45 NA OMÍTKU</t>
  </si>
  <si>
    <t>75JA2X</t>
  </si>
  <si>
    <t>ZÁSUVKA DATOVÁ 2xRJ45 - MONTÁŽ</t>
  </si>
  <si>
    <t>75JA2Y</t>
  </si>
  <si>
    <t>ZÁSUVKA DATOVÁ 2xRJ45 - DEMONTÁŽ</t>
  </si>
  <si>
    <t>75JA51</t>
  </si>
  <si>
    <t>ROZVADĚČ STRUKT. KABELÁŽE, ORGANIZAR-DODÁVKA</t>
  </si>
  <si>
    <t>75JA52</t>
  </si>
  <si>
    <t>ROZVADĚČ STRUKT. KABELÁŽE, PATCHPANEL, 12 ZÁSUVEK, DODÁVKA</t>
  </si>
  <si>
    <t>75JA5X</t>
  </si>
  <si>
    <t>ROZVADĚČ STRUKT. KABELÁŽE, MONTÁŽ ORGANIZARU, PATCHPANELU</t>
  </si>
  <si>
    <t>75K31Y</t>
  </si>
  <si>
    <t>ZÁLOŽNÍ ZDROJ UPS 230 V DO 500 VA - DEMONTÁŽ</t>
  </si>
  <si>
    <t>75K321</t>
  </si>
  <si>
    <t>ZÁLOŽNÍ ZDROJ UPS 230 V DO 1000 VA - DODÁVKA</t>
  </si>
  <si>
    <t>75K32X</t>
  </si>
  <si>
    <t>ZÁLOŽNÍ ZDROJ UPS 230 V DO 1000 VA - MONTÁŽ</t>
  </si>
  <si>
    <t>75M331</t>
  </si>
  <si>
    <t>DIGITÁLNÍ TELEFONIE A VOIP, TELEFONNÍ PŘÍSTOJ VOIP ZÁKLADNÍ - DODÁVKA</t>
  </si>
  <si>
    <t>75M33X</t>
  </si>
  <si>
    <t>DIGITÁLNÍ TELEFONIE A VOIP, TELEFONNÍ PŘÍSTOJ VOIP ZÁKLADNÍ - MONTÁŽ</t>
  </si>
  <si>
    <t>75M913</t>
  </si>
  <si>
    <t>DATOVÁ INFRASTRUKTURA LAN, SWITCH ETHERNET L2 - 24X10/100 (8XPOE) + 2XUPLINK</t>
  </si>
  <si>
    <t>75M91Y</t>
  </si>
  <si>
    <t>DATOVÁ INFRASTRUKTURA LAN, SWITCH ETHERNET L2 - DEMONTÁŽ</t>
  </si>
  <si>
    <t>75M952</t>
  </si>
  <si>
    <t>DATOVÁ INFRASTRUKTURA LAN, MODEM - XHDSL, ROZHRANÍ ETHERNET</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</si>
  <si>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</si>
  <si>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75M95X</t>
  </si>
  <si>
    <t>DATOVÁ INFRASTRUKTURA LAN, MODEM - MONTÁŽ</t>
  </si>
  <si>
    <t>75M95Y</t>
  </si>
  <si>
    <t>DATOVÁ INFRASTRUKTURA LAN, MODEM - DEMONTÁŽ</t>
  </si>
  <si>
    <t>75MA13</t>
  </si>
  <si>
    <t>SDĚLOVACÍ TRANSFORMÁTOR DATOVÝ SE 4KV IZOLAČNÍ PEVNOSTÍ</t>
  </si>
  <si>
    <t>75MA1X</t>
  </si>
  <si>
    <t>SDĚLOVACÍ TRANSFORMÁTOR MONTÁŽ</t>
  </si>
  <si>
    <t>75MA1Y</t>
  </si>
  <si>
    <t>SDĚLOVACÍ TRANSFORMÁTOR DEMONTÁŽ</t>
  </si>
  <si>
    <t>R75K111</t>
  </si>
  <si>
    <t>DISTRIBUČNÍ ROZVOD NAPÁJENÍ 48VDC NEBO 230VAC, DODÁVKA</t>
  </si>
  <si>
    <t>R75K11X</t>
  </si>
  <si>
    <t>DISTRIBUČNÍ ROZVOD NAPÁJENÍ 48VDC NEBO 230VAC - MONTÁŽ</t>
  </si>
  <si>
    <t>R75K361</t>
  </si>
  <si>
    <t>ZÁLOŽNÍ ZDROJ UPS - BATERIOVÝ MODUL NA 6 HODIN - DODÁVKA</t>
  </si>
  <si>
    <t>R75K36X</t>
  </si>
  <si>
    <t>ZÁLOŽNÍ ZDROJ UPS - BATERIOVÝ MODUL NA 6 HODIN - MONTÁŽ</t>
  </si>
  <si>
    <t>D.1.3</t>
  </si>
  <si>
    <t>Ostatní technologická zařízení</t>
  </si>
  <si>
    <t xml:space="preserve">  PS 11-04-01</t>
  </si>
  <si>
    <t>T.ú. Blansko – Rájec-Jestřebí, technologie výtahů železniční mostu (podchod) v km 179,826</t>
  </si>
  <si>
    <t>PS 11-04-01</t>
  </si>
  <si>
    <t>22-M</t>
  </si>
  <si>
    <t>Montáže technologických zařízení pro dopravní stavby</t>
  </si>
  <si>
    <t>Výtah elektrický (lanový) v provedení bez strojovny, jmen. nosnost 1000 kg (13 osob)</t>
  </si>
  <si>
    <t>KS</t>
  </si>
  <si>
    <t>2=2.000 [A]</t>
  </si>
  <si>
    <t>Položka obsahuje cenu za dodávku materiálu a práci. vč. zkušebního provozu, revize a veškeré kompletace</t>
  </si>
  <si>
    <t>R2</t>
  </si>
  <si>
    <t>Geodetické zaměření</t>
  </si>
  <si>
    <t>R3</t>
  </si>
  <si>
    <t>Montážní lešení</t>
  </si>
  <si>
    <t>R4</t>
  </si>
  <si>
    <t>Stavební přípomoce</t>
  </si>
  <si>
    <t>R5</t>
  </si>
  <si>
    <t>Komplexní zkoušky</t>
  </si>
  <si>
    <t>R6</t>
  </si>
  <si>
    <t>Technická prohlídka, průkaz způsobilosti</t>
  </si>
  <si>
    <t>D.2.1.1</t>
  </si>
  <si>
    <t>Železniční svršek a spodek</t>
  </si>
  <si>
    <t xml:space="preserve">  SO 11-10-01</t>
  </si>
  <si>
    <t>T.ú. Blansko – Rájec-Jestřebí, železniční svršek</t>
  </si>
  <si>
    <t>SO 11-10-01</t>
  </si>
  <si>
    <t>Všeobecné konstrukce a práce</t>
  </si>
  <si>
    <t>029611</t>
  </si>
  <si>
    <t>OSTATNÍ POŽADAVKY - ODBORNÝ DOZOR</t>
  </si>
  <si>
    <t>zahrnuje veškeré náklady spojené s objednatelem požadovaným dozorem</t>
  </si>
  <si>
    <t>R010297</t>
  </si>
  <si>
    <t>KONTROLA GPK MĚŘICÍM VOZEM</t>
  </si>
  <si>
    <t>(180,061-179,672)*2=0.778 [A]</t>
  </si>
  <si>
    <t>Kompletní provedení měření GPK měřícím vozem dle TKP staveb státních drah včetně předání 2 paré záznamu měření. Včetně všech nezbytných nákladů na provedení, včetně přepravy měřícího vozu z domovského stanoviště tam i zpět.</t>
  </si>
  <si>
    <t>R020297</t>
  </si>
  <si>
    <t>KONTROLA PROSTOROVÉ PRŮCHODNOSTI</t>
  </si>
  <si>
    <t>Zahrnuje veškeré náklady spojené s objednatelem požadovaným měření a vyhodnocením.</t>
  </si>
  <si>
    <t>11313</t>
  </si>
  <si>
    <t>ODSTRANĚNÍ KRYTU ZPEVNĚNÝCH PLOCH S ASFALTOVÝM POJIVEM</t>
  </si>
  <si>
    <t>Mezipruh mezi kolejemi na přejezdu.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</si>
  <si>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</si>
  <si>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R17160</t>
  </si>
  <si>
    <t>ULOŽENÍ SYPANINY DO NÁSYPŮ Z HORNIN KAMENITÝCH BEZ ZHUTNĚNÍ</t>
  </si>
  <si>
    <t>Dočasné uložení vyzískaného štěrku.</t>
  </si>
  <si>
    <t>300+180=480.000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</si>
  <si>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</si>
  <si>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</si>
  <si>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512570</t>
  </si>
  <si>
    <t>KOLEJOVÉ LOŽE - ZŘÍZENÍ Z KAMENIVA HRUBÉHO UŽITÉHO</t>
  </si>
  <si>
    <t>Použití původního materiálu a to vč. provizorního zřízení koleje.  
.</t>
  </si>
  <si>
    <t>300+(60*3)+28*3=564.000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</si>
  <si>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</si>
  <si>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</si>
  <si>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</si>
  <si>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Pro SVÚ.</t>
  </si>
  <si>
    <t>523352</t>
  </si>
  <si>
    <t>KOLEJ 60 E2, ROZD. "U",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</si>
  <si>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</si>
  <si>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52X000</t>
  </si>
  <si>
    <t>KOLEJ ZPĚTNĚ NAMONTOVANÁ Z VYZÍSKANÉHO MATERIÁLU</t>
  </si>
  <si>
    <t>Dočasné snesení koleje pro umožnění pažení výkopu pro podchod a kanalizaci - následné vrácení zpět..</t>
  </si>
  <si>
    <t>60+28=88.000 [A]</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</si>
  <si>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</si>
  <si>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</si>
  <si>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</si>
  <si>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vč. tzv. 3. podbití.</t>
  </si>
  <si>
    <t>569,358+2*50+3*25=744.358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</si>
  <si>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</si>
  <si>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</si>
  <si>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</si>
  <si>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257,426=257.426 [A]</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</si>
  <si>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</si>
  <si>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</si>
  <si>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</si>
  <si>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</si>
  <si>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</si>
  <si>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vevaření kolejnic+4ks rezerva.</t>
  </si>
  <si>
    <t>4*2+2*6+4=24.000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</si>
  <si>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</si>
  <si>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</si>
  <si>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</si>
  <si>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(180,061-179,672)*2*1000=778.000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</si>
  <si>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</si>
  <si>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567101</t>
  </si>
  <si>
    <t>VRSTVY PRO OBNOVU A OPRAVY Z PODKLADNÍHO BETONU</t>
  </si>
  <si>
    <t>Provizorní úprava chodníku.</t>
  </si>
  <si>
    <t>25*0,2=5.000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</si>
  <si>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</si>
  <si>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57472</t>
  </si>
  <si>
    <t>VOZOVKOVÉ VÝZTUŽNÉ VRSTVY Z TEXTILIE</t>
  </si>
  <si>
    <t>Pod provizorní vozovku (část v oblasti stávajícího chodníku).</t>
  </si>
  <si>
    <t>25=25.000 [A]</t>
  </si>
  <si>
    <t>- dodání textilie v požadované kvalitě a v množství včetně přesahů (přesahy započteny v jednotkové ceně)  
- očištění podkladu  
- pokládka textilie dle předepsaného technologického předpisu</t>
  </si>
  <si>
    <t>574A41</t>
  </si>
  <si>
    <t>ASFALTOVÝ BETON PRO OBRUSNÉ VRSTVY ACO 8 TL. 50MM</t>
  </si>
  <si>
    <t>Provizorní vozovka u přejezdu (rozšíření stávající).</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</si>
  <si>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</si>
  <si>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</si>
  <si>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</si>
  <si>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Provizorní vozovka u přejezdu.</t>
  </si>
  <si>
    <t>R549510</t>
  </si>
  <si>
    <t>ŘEZÁNÍ KOLEJNIC BEZ OHLEDU NA TVAR</t>
  </si>
  <si>
    <t>LISy+4xrezerva.</t>
  </si>
  <si>
    <t>4*2+4=12.000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</si>
  <si>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</si>
  <si>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74C971</t>
  </si>
  <si>
    <t>POSPOJOVÁNÍ VODIVÝCH KONSTRUKCÍ PROUDOVOU PROPOJKOU</t>
  </si>
  <si>
    <t>Provizorní prospojkování kolejnic.</t>
  </si>
  <si>
    <t>4*8=32.000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</si>
  <si>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</si>
  <si>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922101</t>
  </si>
  <si>
    <t>ZARÁŽEDLO PRAŽCOVÉ</t>
  </si>
  <si>
    <t>Provizorní zarážka na konci kolejí při demontáži.  Odhad.</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</si>
  <si>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</si>
  <si>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923432</t>
  </si>
  <si>
    <t>NÁVĚST "KONEC NÁSTUPIŠTĚ" Z UŽITÉHO MATERIÁLU</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</si>
  <si>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</si>
  <si>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923492</t>
  </si>
  <si>
    <t>STANIČNÍK - TABULE "ŠIROKÁ" Z UŽITÉHO MATERIÁLU</t>
  </si>
  <si>
    <t>923822</t>
  </si>
  <si>
    <t>SLOUPEK DN 60 PRO NÁVĚST  Z UŽITÉHO MATERIÁLU</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</si>
  <si>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</si>
  <si>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923971</t>
  </si>
  <si>
    <t>ZAJIŠŤOVACÍ ZNAČKA KONZOLOVÁ (K) NA ZÁKLADU TRA NÍHO STOŽÁRU</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</si>
  <si>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</si>
  <si>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</si>
  <si>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</si>
  <si>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300+180+84=564.000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</si>
  <si>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</si>
  <si>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965111</t>
  </si>
  <si>
    <t>DEMONTÁŽ KOLEJE NA BETONOVÝCH PRAŽCÍCH DO KOLEJOVÝCH POLÍ</t>
  </si>
  <si>
    <t>provizorní sejmutí kolejí.</t>
  </si>
  <si>
    <t>2*30+2*14=88.000 [A]</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</si>
  <si>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</si>
  <si>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965113</t>
  </si>
  <si>
    <t>DEMONTÁŽ KOLEJE NA BETONOVÝCH PRAŽCÍCH DO KOLEJOVÝCH POLÍ S ODVOZEM NA MONTÁŽNÍ ZÁKLADNU S NÁSLEDNÝM ROZEBRÁNÍM</t>
  </si>
  <si>
    <t>100=100.000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</si>
  <si>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</si>
  <si>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965311</t>
  </si>
  <si>
    <t>ROZEBRÁNÍ PŘEJEZDU, PŘECHODU Z DÍLCŮ</t>
  </si>
  <si>
    <t>75,6=75.600 [A]</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</si>
  <si>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</si>
  <si>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965841</t>
  </si>
  <si>
    <t>DEMONTÁŽ JAKÉKOLIV NÁVĚSTI</t>
  </si>
  <si>
    <t>staničníky a konec nástupiště.</t>
  </si>
  <si>
    <t>6=6.000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</si>
  <si>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</si>
  <si>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96616</t>
  </si>
  <si>
    <t>BOURÁNÍ KONSTRUKCÍ ZE ŽELEZOBETONU</t>
  </si>
  <si>
    <t>demolice závěrných zídek a obrubníků+2m3 rezerva.</t>
  </si>
  <si>
    <t>19,6+2,8*0,04+2=21.712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</si>
  <si>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</si>
  <si>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</si>
  <si>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50MM</t>
  </si>
  <si>
    <t>50*1,3*2=130.000 [A]</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</si>
  <si>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</si>
  <si>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R965010</t>
  </si>
  <si>
    <t>NAKLÁDÁNÍ VYBOURANÉ SUTI</t>
  </si>
  <si>
    <t>Nakládání vyzískaného štěrku.</t>
  </si>
  <si>
    <t>(300+180+84)*2,025=1 142.100 [A]</t>
  </si>
  <si>
    <t>Technická specifikace   
1. Položka obsahuje:   
– nakládku jakýmkoliv mechanizmem na dopravní prostředek   
– případné překládky a manipulace na místě nakládky   
2. Položka neobsahuje:   
– poplatky za likvidaci odpadů, nacení se položkami ze ssd 03.   
3. Způsob měření:   
Měří se tunou nakládaného materiálu.</t>
  </si>
  <si>
    <t>NAKLÁDÁNÍ VYBOURANÝCH HMOT</t>
  </si>
  <si>
    <t>Naložení vyzískaného svrškového materiálu k uložení.</t>
  </si>
  <si>
    <t>4*50*0,06+166*0,315=64.290 [A]</t>
  </si>
  <si>
    <t>R965311</t>
  </si>
  <si>
    <t>ROZEBRÁNÍ ČÁSTI PŘEJEZDU, PROVIZORNÍ ÚPRAVA</t>
  </si>
  <si>
    <t>48=48.000 [A]</t>
  </si>
  <si>
    <t>R965831</t>
  </si>
  <si>
    <t>DEMONTÁŽ A MONTÁŽ MAGNETICKÝCH BODŮ PRO AVV</t>
  </si>
  <si>
    <t>1. Položka obsahuje:  
– zahrnuje veškeré činnosti, zařízení a materiál nutných k odstranění konstrukce  
– naložení vybouraného materiálu na dopravní prostředek  
- Uskladnění materiálu po dobu stavby  
- Opětovné namontování MIBů do kolejiště vč. dodávku upevnění  
– příplatky za ztížené podmínky při práci v kolejišti, např. za překážky na straně koleje apod.  
2. Položka neobsahuje:  
– poplatky za likvidaci odpadů, nacení se položkami ze ssd 0  
3. Způsob měření:  
Udává se počet kusů kompletní konstrukce nebo práce.</t>
  </si>
  <si>
    <t>999</t>
  </si>
  <si>
    <t>R015130</t>
  </si>
  <si>
    <t>POPLATKY ZA LIKVIDACI ODPADŮ NEKONTAMINOVANÝCH - 17 03 02 VYBOURANÝ ASFALTOVÝ BETON BEZ DEHTU VČETNĚ DOPRAVY</t>
  </si>
  <si>
    <t>Pruh mezi kolejemi.</t>
  </si>
  <si>
    <t>5*2,2=11.000 [A]</t>
  </si>
  <si>
    <t>R015140</t>
  </si>
  <si>
    <t>POPLATKY ZA LIKVIDACI ODPADŮ NEKONTAMINOVANÝCH - 17 01 01 BETON Z DEMOLIC OBJEKTŮ, ZÁKLADŮ TV, KŮLY A SLOUPY VČETNĚ DOPRAVY</t>
  </si>
  <si>
    <t>66,28=66.280 [A]</t>
  </si>
  <si>
    <t>R015260</t>
  </si>
  <si>
    <t>POPLATKY ZA LIKVIDACI ODPADŮ NEKONTAMINOVANÝCH - 07 02 99 PRYŽOVÉ PODLOŽKY (ŽEL. SVRŠEK), VČETNĚ DOPRAVY</t>
  </si>
  <si>
    <t>0,05=0.050 [A]</t>
  </si>
  <si>
    <t xml:space="preserve">  SO 11-11-01</t>
  </si>
  <si>
    <t>T.ú. Blansko – Rájec-Jestřebí, železniční spodek</t>
  </si>
  <si>
    <t>SO 11-11-01</t>
  </si>
  <si>
    <t>R30297</t>
  </si>
  <si>
    <t>KONTINUÁLNÍ RADAROVÉ MĚŘENÍ PRAŽCOVÉHO PODLOŽÍ</t>
  </si>
  <si>
    <t>0.78=0.780 [A]</t>
  </si>
  <si>
    <t>zahrnuje veškeré náklady spojené s objednatelem požadovaným měřením a vyhodnocením</t>
  </si>
  <si>
    <t>46,5=46.500 [A]</t>
  </si>
  <si>
    <t>13373</t>
  </si>
  <si>
    <t>HLOUBENÍ ŠACHET ZAPAŽ I NEPAŽ TŘ. I</t>
  </si>
  <si>
    <t>16=16.000 [A]</t>
  </si>
  <si>
    <t>9,6+41,9=51.500 [A]</t>
  </si>
  <si>
    <t>18110</t>
  </si>
  <si>
    <t>ÚPRAVA PLÁNĚ SE ZHUTNĚNÍM V HORNINĚ TŘ. I</t>
  </si>
  <si>
    <t>225,6=225.600 [A]</t>
  </si>
  <si>
    <t>položka zahrnuje úpravu pláně včetně vyrovnání výškových rozdílů. Míru zhutnění určuje  
projekt.</t>
  </si>
  <si>
    <t>21197</t>
  </si>
  <si>
    <t>OPLÁŠTĚNÍ ODVODŇOVACÍCH ŽEBER Z GEOTEXTILIE</t>
  </si>
  <si>
    <t>362,3=362.300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</si>
  <si>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</si>
  <si>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</si>
  <si>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</si>
  <si>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Trativody budou uloženy na podklad z prostého betonu.</t>
  </si>
  <si>
    <t>27,4+34=61.400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</si>
  <si>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</si>
  <si>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501101</t>
  </si>
  <si>
    <t>ZŘÍZENÍ KONSTRU NÍ VRSTVY TĚLESA ŽELEZNIČNÍHO SPODKU ZE ŠTĚRKODRTI NOVÉ</t>
  </si>
  <si>
    <t>štěrkodrť ZKPP fr. 0/63.</t>
  </si>
  <si>
    <t>57,6=57.600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</si>
  <si>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</si>
  <si>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561462</t>
  </si>
  <si>
    <t>KAMENIVO ZPEVNĚNÉ CEMENTEM TŘ. II TL. DO 300MM</t>
  </si>
  <si>
    <t>štěrkodr|ť zpevněná cementem ZKPP.</t>
  </si>
  <si>
    <t>225,6 
=225.600 [A]</t>
  </si>
  <si>
    <t>Potrubí</t>
  </si>
  <si>
    <t>87434</t>
  </si>
  <si>
    <t>POTRUBÍ Z TRUB PLASTOVÝCH ODPADNÍCH DN DO 200MM</t>
  </si>
  <si>
    <t>15+13,2=28.200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</si>
  <si>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</si>
  <si>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</si>
  <si>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</si>
  <si>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Šachty uložit na podklad z betonu.</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</si>
  <si>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</si>
  <si>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895822</t>
  </si>
  <si>
    <t>DRENÁŽNÍ ŠACHTICE KONTROLNÍ Z PLAST DÍLCŮ ŠK 80</t>
  </si>
  <si>
    <t>899523</t>
  </si>
  <si>
    <t>OBETONOVÁNÍ POTRUBÍ Z PROSTÉHO BETONU DO C16/20</t>
  </si>
  <si>
    <t>Obetonování příčných přechodů.</t>
  </si>
  <si>
    <t>2,8=2.800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</si>
  <si>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</si>
  <si>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966158</t>
  </si>
  <si>
    <t>BOURÁNÍ KONSTRUKCÍ Z PROST BETONU S ODVOZEM DO 20KM</t>
  </si>
  <si>
    <t>odhad.</t>
  </si>
  <si>
    <t>5=5.000 [A]</t>
  </si>
  <si>
    <t>5*2,4=12.000 [A]</t>
  </si>
  <si>
    <t>D.2.1.2</t>
  </si>
  <si>
    <t>Nástupiště</t>
  </si>
  <si>
    <t xml:space="preserve">  SO 11-12-01</t>
  </si>
  <si>
    <t>T.ú. Blansko – Rájec-Jestřebí, úprava nástupišť v zast. Blansko město</t>
  </si>
  <si>
    <t>SO 11-12-01</t>
  </si>
  <si>
    <t>0,325=0.325 [A]</t>
  </si>
  <si>
    <t>11318</t>
  </si>
  <si>
    <t>ODSTRANĚNÍ KRYTU ZPEVNĚNÝCH PLOCH Z DLAŽDIC</t>
  </si>
  <si>
    <t>9,74=9.740 [A]</t>
  </si>
  <si>
    <t>11332</t>
  </si>
  <si>
    <t>ODSTRANĚNÍ PODKLADŮ ZPEVNĚNÝCH PLOCH Z KAMENIVA NESTMELENÉHO</t>
  </si>
  <si>
    <t>Podklad pod nástupištními deskami a dlažbou. Využije se pro zpětný zhutněný zásyp pod nástupišti.</t>
  </si>
  <si>
    <t>33,8=33.800 [A]</t>
  </si>
  <si>
    <t>Hloubení rýhy pro osazení záchytných desek u nástupiště 2.</t>
  </si>
  <si>
    <t>96,5=96.500 [A]</t>
  </si>
  <si>
    <t>17511</t>
  </si>
  <si>
    <t>OBSYP POTRUBÍ A OBJEKTŮ SE ZHUTNĚNÍM</t>
  </si>
  <si>
    <t>106,15=106.150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</si>
  <si>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</si>
  <si>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56330</t>
  </si>
  <si>
    <t>VOZOVKOVÉ VRSTVY ZE ŠTĚRKODRTI</t>
  </si>
  <si>
    <t>vrstva ŠD 0,25m pod asfaltem u nástupiště 1 a vrstva podsypu min. 200mm pod konzolovými deskami.</t>
  </si>
  <si>
    <t>116,2=116.200 [A]</t>
  </si>
  <si>
    <t>- dodání kameniva předepsané kvality a zrnitosti  
- rozprostření a zhutnění vrstvy v předepsané tloušťce  
- zřízení vrstvy bez rozlišení šířky, pokládání vrstvy po etapách  
- nezahrnuje postřiky, nátěry</t>
  </si>
  <si>
    <t>5774AB</t>
  </si>
  <si>
    <t>VRSTVY PRO OBNOVU A OPRAVY Z ASF BETONU ACO 8</t>
  </si>
  <si>
    <t>0,3=0.300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</si>
  <si>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</si>
  <si>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R582611</t>
  </si>
  <si>
    <t>KRYTY Z VYZÍSKANÝCH BETON DLAŽDIC SE ZÁMKEM ŠEDÝCH TL 60MM DO LOŽE Z KAM</t>
  </si>
  <si>
    <t>Dodláždění nástupiště č.2 z vyzískané dlažby.</t>
  </si>
  <si>
    <t>163=163.000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</si>
  <si>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</si>
  <si>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924345</t>
  </si>
  <si>
    <t>NÁSTUPIŠTĚ SUDOP DO 500 MM S U 85, ZADNÍ HRANA NA OPĚŘE Z DRTI S KONZOLOVÝMI DESKAMI 230</t>
  </si>
  <si>
    <t>nástupiště 1</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</si>
  <si>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</si>
  <si>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</si>
  <si>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</si>
  <si>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První 3m nástupiště č. 2 u přístupové rampy.</t>
  </si>
  <si>
    <t>3=3.000 [A]</t>
  </si>
  <si>
    <t>924366</t>
  </si>
  <si>
    <t>NÁSTUPIŠTĚ SUDOP PŘES 500 MM S U 95, ZADNÍ HRANA NA OPĚŘE Z DRTI S KONZOLOVÝMI DESKAMI 230 Z UŽITÉHO MATERIÁLU</t>
  </si>
  <si>
    <t>oprava hrany nástupiště 2 z výzisku. Doplnění výplňových desek.</t>
  </si>
  <si>
    <t>191-3=188.000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</si>
  <si>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</si>
  <si>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965521</t>
  </si>
  <si>
    <t>ROZEBRÁNÍ NÁSTUPIŠTĚ TYPU SUDOP</t>
  </si>
  <si>
    <t>191+2=193.000 [A]</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</si>
  <si>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</si>
  <si>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0,325*2,2=0.715 [A]</t>
  </si>
  <si>
    <t>Likvidace krajních konzolových desek+5t rezerva.</t>
  </si>
  <si>
    <t>5*0,43+5=7.150 [A]</t>
  </si>
  <si>
    <t>D.2.1.4</t>
  </si>
  <si>
    <t>Železniční mosty</t>
  </si>
  <si>
    <t xml:space="preserve">  SO 11-20-01</t>
  </si>
  <si>
    <t>T.ú. Blansko – Rájec-Jestřebí, železniční most (podchod) v km 179,826</t>
  </si>
  <si>
    <t>SO 11-20-01</t>
  </si>
  <si>
    <t>R_02950</t>
  </si>
  <si>
    <t>OSTATNÍ POŽADAVKY - POSUDKY, KONTROLY, REVIZNÍ ZPRÁVY</t>
  </si>
  <si>
    <t>dle směrnice SŽDC Č.55, 2009-04</t>
  </si>
  <si>
    <t>24=24.000 [A]</t>
  </si>
  <si>
    <t>zahrnuje veškeré náklady spojené s objednatelem požadovanými pracemi</t>
  </si>
  <si>
    <t>11317A</t>
  </si>
  <si>
    <t>ODSTRAN KRYTU ZPEVNĚNÝCH PLOCH Z DLAŽEB KOSTEK - BEZ DOPRAVY</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</si>
  <si>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</si>
  <si>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13173</t>
  </si>
  <si>
    <t>HLOUBENÍ JAM ZAPAŽ I NEPAŽ TŘ. I</t>
  </si>
  <si>
    <t>Včetně čerpání v souladu s technickou specifikací</t>
  </si>
  <si>
    <t>Vlastní výkop: 37*20+18,5*8,2*2+4,3*7*6,4*2=1 428.680 [A]</t>
  </si>
  <si>
    <t>17120</t>
  </si>
  <si>
    <t>ULOŽENÍ SYPANINY DO NÁSYPŮ A NA SKLÁDKY BEZ ZHUTNĚNÍ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</si>
  <si>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</si>
  <si>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228172</t>
  </si>
  <si>
    <t>ODŘEZÁNÍ PILOT Z KOVOVÝCH DÍLCŮ</t>
  </si>
  <si>
    <t>odřezání pažení z HEB 160</t>
  </si>
  <si>
    <t>4=4.000 [A]</t>
  </si>
  <si>
    <t>zahrnuje i vodorovnou dopravu a uložení na skládku (bez poplatku)</t>
  </si>
  <si>
    <t>23417A</t>
  </si>
  <si>
    <t>ŠTĚTOVÉ STĚNY NASAZENÉ Z KOVOVÝCH DÍLCŮ DOČASNÉ (PLOCHA)</t>
  </si>
  <si>
    <t>SP1 11,2*0,6+2*11,2*0,4=15.680 [A] 
SP2 11,2*0,6*2=13.440 [B] 
A+B=29.120 [C]</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</si>
  <si>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</si>
  <si>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</si>
  <si>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</si>
  <si>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16,4+82,4=98.800 [A]</t>
  </si>
  <si>
    <t>položka zahrnuje odstranění stěn včetně odvozu a uložení na skládku</t>
  </si>
  <si>
    <t>23717A</t>
  </si>
  <si>
    <t>ODSTRANĚNÍ ŠTĚTOVÝCH STĚN Z KOVOVÝCH DÍLCŮ V PLOŠE</t>
  </si>
  <si>
    <t>27152</t>
  </si>
  <si>
    <t>POLŠTÁŘE POD ZÁKLADY Z KAMENIVA DRCENÉHO</t>
  </si>
  <si>
    <t>0,25*5,4=1.350 [A]</t>
  </si>
  <si>
    <t>položka zahrnuje dodávku předepsaného kameniva, mimostaveništní a vnitrostaveništní dopravu a jeho uložení  
není-li v zadávací dokumentaci uvedeno jinak, jedná se o nakupovaný materiál</t>
  </si>
  <si>
    <t>28931</t>
  </si>
  <si>
    <t>STŘÍKANÝ BETON</t>
  </si>
  <si>
    <t>25*0,15=3.750 [A]</t>
  </si>
  <si>
    <t>289368</t>
  </si>
  <si>
    <t>VÝZTUŽ STŘÍKANÉHO BETONU ZE SVAŘ SÍTÍ</t>
  </si>
  <si>
    <t>0,2=0.200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</si>
  <si>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</si>
  <si>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22594</t>
  </si>
  <si>
    <t>ZÁPOROVÉ PAŽENÍ Z KOVU TRVALÉ</t>
  </si>
  <si>
    <t>HEB 160</t>
  </si>
  <si>
    <t>SP0: 1,03=1.030 [A]</t>
  </si>
  <si>
    <t>položka zahrnuje dodávku ocelových zápor, jejich osazení do připravených vrtů včetně zabetonování konců a obsypu, případně jejich zaberanění. Ocelová převázka se započítá do výsledné hmotnosti.</t>
  </si>
  <si>
    <t>23117</t>
  </si>
  <si>
    <t>ŠTĚTOVÉ STĚNY BERANĚNÉ Z KOVOVÝCH DÍLCŮ TRVALÉ (HMOTNOST)</t>
  </si>
  <si>
    <t>zhotovení těsněné pažící steny ze štětovnic</t>
  </si>
  <si>
    <t>SP0:133,2=133.200 [A]</t>
  </si>
  <si>
    <t>- zřízení stěny  
- dodání štětovnic v požadované kvalitě,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</si>
  <si>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227831</t>
  </si>
  <si>
    <t>MIKROPILOTY KOMPLET D DO 150MM NA POVRCHU</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</si>
  <si>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</si>
  <si>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26114</t>
  </si>
  <si>
    <t>VRTY PRO KOTVENÍ, INJEKTÁŽ A MIKROPILOTY NA POVRCHU TŘ. I D DO 200MM</t>
  </si>
  <si>
    <t>4*8,8=35.200 [A]</t>
  </si>
  <si>
    <t>položka zahrnuje:  
přemístění, montáž a demontáž vrtných souprav  
svislou dopravu zeminy z vrtu  
vodorovnou dopravu zeminy bez uložení na skládku případně nutné pažení dočasné (včetně odpažení) i trvalé</t>
  </si>
  <si>
    <t>Svislé konstrukce</t>
  </si>
  <si>
    <t>34232</t>
  </si>
  <si>
    <t>STĚNY A PŘÍČKY VÝPLŇ A ODDĚL ZE ŽELEZOBETONU</t>
  </si>
  <si>
    <t>ŽB clona</t>
  </si>
  <si>
    <t>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</si>
  <si>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</si>
  <si>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342368</t>
  </si>
  <si>
    <t>VÝZTUŽ STĚN A PŘÍČEK VÝPLŇ A ODDĚL ZE SVAŘ SÍTÍ</t>
  </si>
  <si>
    <t>432/1000=0.432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</si>
  <si>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</si>
  <si>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348945</t>
  </si>
  <si>
    <t>ZÁBRADLÍ A ZÁBRADEL ZÍDKY Z NEREZ OCELI</t>
  </si>
  <si>
    <t>nové madla u schodiště</t>
  </si>
  <si>
    <t>(82,69+90,39)/1000=0.173 [A] 
viz 2.7.1 a 2.7.2</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</si>
  <si>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</si>
  <si>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389325</t>
  </si>
  <si>
    <t>MOSTNÍ RÁMOVÉ KONSTRUKCE ZE ŽELEZOBETONU C30/37</t>
  </si>
  <si>
    <t>ŽB těsnící vana + ŽB nosná konstrukce včetně schodiště</t>
  </si>
  <si>
    <t>ŽB těsnící vana: 70+85=155.000 [A] 
ŽB nosná konstrukce: 160+200=360.000 [B] 
A+B=515.000 [C] 
viz 2.6.1-2.6.6</t>
  </si>
  <si>
    <t>389365</t>
  </si>
  <si>
    <t>VÝZTUŽ MOSTNÍ RÁMOVÉ KONSTRUKCE Z OCELI 10505, B500B</t>
  </si>
  <si>
    <t>ŽB těsnící vana</t>
  </si>
  <si>
    <t>(2586+5651+2992)/1000=11.229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</si>
  <si>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</si>
  <si>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Rám podchodu</t>
  </si>
  <si>
    <t>(10501+4199+12651+5093+11912+13711)/1000=58.067 [A]</t>
  </si>
  <si>
    <t>389366</t>
  </si>
  <si>
    <t>VÝZTUŽ MOSTNÍ RÁMOVÉ KONSTR ŽELBET Z KARI SÍTÍ</t>
  </si>
  <si>
    <t>ŽB vana</t>
  </si>
  <si>
    <t>13,2=13.200 [A]</t>
  </si>
  <si>
    <t>1,05=1.050 [A]</t>
  </si>
  <si>
    <t>Vodorovné konstrukce</t>
  </si>
  <si>
    <t>451312</t>
  </si>
  <si>
    <t>PODKLADNÍ A VÝPLŇOVÉ VRSTVY Z PROSTÉHO BETONU C12/15</t>
  </si>
  <si>
    <t>Podkladní beton pod dlažbu</t>
  </si>
  <si>
    <t>88*0,35=30.800 [A]</t>
  </si>
  <si>
    <t>451315</t>
  </si>
  <si>
    <t>PODKLADNÍ A VÝPLŇOVÉ VRSTVY Z PROSTÉHO BETONU C30/37</t>
  </si>
  <si>
    <t>Podkladní beton pod ŽB izolační vanu podchodu</t>
  </si>
  <si>
    <t>(200+30+90)(m2)*0,2(m)=64.000 [A]</t>
  </si>
  <si>
    <t>451366</t>
  </si>
  <si>
    <t>VÝZTUŽ PODKL VRSTEV Z KARI-SÍTÍ</t>
  </si>
  <si>
    <t>Výztuž KARI sítí pro podkladní beton pod ŽB izolační vanu podchodu</t>
  </si>
  <si>
    <t>(200+30+90)m2*7,9kg/m2*1,1prostřih/1000=2.781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</si>
  <si>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</si>
  <si>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45852</t>
  </si>
  <si>
    <t>VÝPLŇ ZA OPĚRAMI A ZDMI Z KAMENIVA DRCENÉHO</t>
  </si>
  <si>
    <t>Zásyp za rubem opěr</t>
  </si>
  <si>
    <t>(58+8,6*2+24)*4,6=456.320 [A]</t>
  </si>
  <si>
    <t>582612</t>
  </si>
  <si>
    <t>KRYTY Z BETON DLAŽDIC SE ZÁMKEM ŠEDÝCH TL 80MM DO LOŽE Z KAM</t>
  </si>
  <si>
    <t>4*1*2=8.000 [A]</t>
  </si>
  <si>
    <t>582618</t>
  </si>
  <si>
    <t>KRYTY Z BETON DLAŽDIC SE ZÁMKEM ŠEDÝCH RELIÉF TL 80MM DO LOŽE Z KAM</t>
  </si>
  <si>
    <t>hmatový pás</t>
  </si>
  <si>
    <t>4*0,4*2=3.200 [A]</t>
  </si>
  <si>
    <t>711111</t>
  </si>
  <si>
    <t>IZOLACE BĚŽNÝCH KONSTRUKCÍ PROTI ZEMNÍ VLHKOSTI ASFALTOVÝMI NÁTĚRY</t>
  </si>
  <si>
    <t>SVI typ 5 - na stěnách a dně čerpací jímky a šachty</t>
  </si>
  <si>
    <t>60=60.000 [A]  
viz 3.2.1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</si>
  <si>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</si>
  <si>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</si>
  <si>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</si>
  <si>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230+240+150+155=775.000 [A] (viz 3.2.1I)</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</si>
  <si>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</si>
  <si>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</si>
  <si>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</si>
  <si>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</si>
  <si>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230+150=380.000 [A] (viz 3.2.1)</t>
  </si>
  <si>
    <t>položka zahrnuje:  
- dodání  předepsaného ochranného materiálu  
- zřízení ochrany izolace</t>
  </si>
  <si>
    <t>Cihelná přizdívka</t>
  </si>
  <si>
    <t>240+155=395.000 [A] (viz 3.2.1)</t>
  </si>
  <si>
    <t>711509</t>
  </si>
  <si>
    <t>OCHRANA IZOLACE NA POVRCHU TEXTILIÍ</t>
  </si>
  <si>
    <t>71311</t>
  </si>
  <si>
    <t>IZOLACE TEPELNÁ BĚŽNÝCH KONSTRUKCÍ PEVNÁ</t>
  </si>
  <si>
    <t>střešní panel - výtahy</t>
  </si>
  <si>
    <t>2*3,41*3,04=20.733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</si>
  <si>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</si>
  <si>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721171</t>
  </si>
  <si>
    <t>VNITŘNÍ KANALIZACE Z PLAST TRUB DN DO 80MM</t>
  </si>
  <si>
    <t>plastové trubičky odvodnění + trubičky pro výtlak čerpadla do trativodů</t>
  </si>
  <si>
    <t>6,7+9,4+8,6+4,2=28.900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</si>
  <si>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</si>
  <si>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721173</t>
  </si>
  <si>
    <t>VNITŘNÍ KANALIZACE Z PLAST TRUB DN 150</t>
  </si>
  <si>
    <t>napojení výtahové šachty na šachtu odvodnění</t>
  </si>
  <si>
    <t>0,45*2=0.900 [A]</t>
  </si>
  <si>
    <t>72410</t>
  </si>
  <si>
    <t>ČERPADLA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</si>
  <si>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</si>
  <si>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76414</t>
  </si>
  <si>
    <t>KRYTINA STŘECH ZE ZINK PLECHU</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</si>
  <si>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</si>
  <si>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76423</t>
  </si>
  <si>
    <t>OPLECHOVÁNÍ A LEMOVÁNÍ KONSTR Z HLINÍK PLECHU</t>
  </si>
  <si>
    <t>Kovový rozebíratelný podhled</t>
  </si>
  <si>
    <t>17,7*4+1,5*2,7+1,5*3,7=80.400 [A]</t>
  </si>
  <si>
    <t>76423R</t>
  </si>
  <si>
    <t>OPLECHOVÁNÍ A LEMOVÁNÍ KONSTR Z PLASTU</t>
  </si>
  <si>
    <t>Rozebíratelný plastový podhled</t>
  </si>
  <si>
    <t>20,9*4,0+2,44*2,84+1,4+3,4=95.330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</si>
  <si>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</si>
  <si>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76799R</t>
  </si>
  <si>
    <t>Ocelový kryt el. trubek vč. úchytů a dvířek (dodávka a montáž)</t>
  </si>
  <si>
    <t>zákryt nik pro kabelové rozvody a zásuvky</t>
  </si>
  <si>
    <t>2,7=2.700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</si>
  <si>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</si>
  <si>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77202</t>
  </si>
  <si>
    <t>PODLAHY Z PŘÍRODNÍHO KAMENE TVRDÉHO</t>
  </si>
  <si>
    <t>žulová dlažba podlahy a schodiště</t>
  </si>
  <si>
    <t>17,7*4+1,5*2,7+1,5*3,7+12,13*4+15,59*4=191.280 [A]</t>
  </si>
  <si>
    <t>- položky podlah a obkladů zahrnují kompletní podlahy a obklad, včetně úpravy podkladu, spojovací, spárové malty nebo tmely, dilatace, úpravy rohů, koutů, kolem otvorů, okrajů a pod.</t>
  </si>
  <si>
    <t>78272</t>
  </si>
  <si>
    <t>OBKLADY STĚN Z PŘÍROD KAMENE TVRDÉHO</t>
  </si>
  <si>
    <t>sokl u podlahy</t>
  </si>
  <si>
    <t>2*6,6-(2,0+3,1)*0,15+(6,2+1,5+1,9+1,5)*0,15=14.100 [A]</t>
  </si>
  <si>
    <t>87614</t>
  </si>
  <si>
    <t>CHRÁNIČKY Z TRUB PLAST DN DO 40MM</t>
  </si>
  <si>
    <t>Trubkové chráničky pro průchod sdělovacích a silnoproudých kabelů v ŽB částech konstrukce</t>
  </si>
  <si>
    <t>DN 32mm: 23=23.000 [A] 
DN 40mm: 10=10.000 [B] 
A+B=33.000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</si>
  <si>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</si>
  <si>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87627</t>
  </si>
  <si>
    <t>CHRÁNIČKY Z TRUB PLASTOVÝCH DN DO 100MM</t>
  </si>
  <si>
    <t>9112A3</t>
  </si>
  <si>
    <t>ZÁBRADLÍ MOSTNÍ S VODOR MADLY - DEMONTÁŽ S PŘESUNEM</t>
  </si>
  <si>
    <t>18=18.000 [A]</t>
  </si>
  <si>
    <t>položka zahrnuje:  
- demontáž a odstranění zařízení  
- jeho odvoz na předepsané místo</t>
  </si>
  <si>
    <t>91355</t>
  </si>
  <si>
    <t>EVIDENČNÍ ČÍSLO MOSTU</t>
  </si>
  <si>
    <t>položka zahrnuje štítek s evidenčním číslem mostu, sloupek dopravní značky včetně osazení  
a nutných zemních prací a zabetonování</t>
  </si>
  <si>
    <t>93261</t>
  </si>
  <si>
    <t>POCHOZÍ ROŠT Z KOMPOZITU - PŘEKRYTÍ ZRCADLA MOSTU</t>
  </si>
  <si>
    <t>pororošt umístěný ve vaně o rozměrech 600x1300mm</t>
  </si>
  <si>
    <t>2*0,6*1,3=1.560 [A]</t>
  </si>
  <si>
    <t>položka zahrnuje:  
- dodání a uložení předepsané konstrukce z předepsaného materiálu včetně vnitrostaveništní a mimostaveništní dopravy  
- veškeré potřebné pomocné práce  
- veškerý pomocný a upevňovací materiál</t>
  </si>
  <si>
    <t>93262</t>
  </si>
  <si>
    <t>POCHOZÍ ROŠT Z KOVU - PŘEKRYTÍ ZRCADLA MOSTU</t>
  </si>
  <si>
    <t>Pochozí zadlažďovací rošt nad šachtami odvodnění</t>
  </si>
  <si>
    <t>2*0,7*0,7=0.980 [A]</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</si>
  <si>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</si>
  <si>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93542</t>
  </si>
  <si>
    <t>ŽLABY Z DÍLCŮ Z POLYMERBETONU SVĚTLÉ ŠÍŘKY DO 150MM VČETNĚ MŘÍŽÍ</t>
  </si>
  <si>
    <t>Odvodnění podchodu</t>
  </si>
  <si>
    <t>2*4+2*18,26=44.520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</si>
  <si>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</si>
  <si>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93650</t>
  </si>
  <si>
    <t>DROBNÉ DOPLŇK KONSTR KOVOVÉ</t>
  </si>
  <si>
    <t>KG</t>
  </si>
  <si>
    <t>destičky pro měření bludných proudů</t>
  </si>
  <si>
    <t>7,5*4=30.000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</si>
  <si>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</si>
  <si>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96613A</t>
  </si>
  <si>
    <t>BOURÁNÍ KONSTRUKCÍ Z KAMENE NA MC - BEZ DOPRAVY</t>
  </si>
  <si>
    <t>konstruukce klenby 2,6*13,3=34.580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</si>
  <si>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</si>
  <si>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96614A</t>
  </si>
  <si>
    <t>BOURÁNÍ KONSTRUKCÍ Z CIHEL A TVÁRNIC - BEZ DOPRAVY</t>
  </si>
  <si>
    <t>Bourání cihelné přizdívky stávajícího podchodu</t>
  </si>
  <si>
    <t>1,6(m2)*13,3(m)+2*4*3*0,4=30.880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</si>
  <si>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</si>
  <si>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96615A</t>
  </si>
  <si>
    <t>BOURÁNÍ KONSTRUKCÍ Z PROSTÉHO BETONU - BEZ DOPRAVY</t>
  </si>
  <si>
    <t>Bourání spodní stavby stávajícího podchodu</t>
  </si>
  <si>
    <t>Konstrukce tubusu: (9,28(m2)*2-2,6)*13,3(m)=212.268 [A] 
Konstrukce schodišť: 11,98(m2)*5(m)*2=119.800 [B] 
A+B=332.068 [C]</t>
  </si>
  <si>
    <t>96618A</t>
  </si>
  <si>
    <t>BOURÁNÍ KONSTRUKCÍ KOVOVÝCH - BEZ DOPRAVY</t>
  </si>
  <si>
    <t>madla 18*3,5/1000=0.063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</si>
  <si>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</si>
  <si>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98817A</t>
  </si>
  <si>
    <t>DEMOLICE DROBNÝCH STAVEB S PODÍLEM KONSTR DO 10% KOVOVÝCH - BEZ DOPRAVY</t>
  </si>
  <si>
    <t>M3OP</t>
  </si>
  <si>
    <t>odbourání zastřešení schodišť</t>
  </si>
  <si>
    <t>1,8*(7,775*2,7+7,84*2,7)=75.889 [A]</t>
  </si>
  <si>
    <t>- položka zahrnuje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</si>
  <si>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R015111</t>
  </si>
  <si>
    <t>POPLATKY ZA LIKVIDACI ODPADŮ NEKONTAMINOVANÝCH - 17 05 04 VYTĚŽENÉ ZEMINY A HORNINY - I. TŘÍDA TĚŽITELNOSTI VČETNĚ DOPRAVY</t>
  </si>
  <si>
    <t>1428,68*1,8=2 571.624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</si>
  <si>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</si>
  <si>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R015120</t>
  </si>
  <si>
    <t>POPLATKY ZA LIKVIDACI ODPADŮ NEKONTAMINOVANÝCH - 17 01 07 STAVEBNÍ A DEMOLIČNÍ SUŤ VČETNĚ DOPRAVY</t>
  </si>
  <si>
    <t>30,88*2,0+2,6*13,3*2,0=130.920 [A]</t>
  </si>
  <si>
    <t>212,268*2,5+35*2,5=618.170 [A]</t>
  </si>
  <si>
    <t>R015250</t>
  </si>
  <si>
    <t>POPLATKY ZA LIKVIDACI ODPADŮ NEKONTAMINOVANÝCH - 17 02 03 PLASTY: POLYETYLÉNOVÉ PODLOŽKY (ŽEL. SVRŠEK), HDPE TRUBKY, KANALIZAČNÍ TRUBKY, VČETNĚ DOPRAVY</t>
  </si>
  <si>
    <t>R015810</t>
  </si>
  <si>
    <t>POPLATKY ZA LIKVIDACI ODPADŮ NEKONTAMINOVANÝCH - 17 04 05 - ŽELEZNÝ A OCELOVÝ ŠROT, VČETNĚ DOPRAVY</t>
  </si>
  <si>
    <t>18*3,5/1000=0.063 [A] 
3,5=3.500 [B] 
A+B=3.563 [C]</t>
  </si>
  <si>
    <t xml:space="preserve">  SO 11-23-01</t>
  </si>
  <si>
    <t>T.ú. Blansko – Rájec-Jestřebí, přístup na nástupiště vlevo</t>
  </si>
  <si>
    <t>SO 11-23-01</t>
  </si>
  <si>
    <t>25*0,5=12.500 [A]</t>
  </si>
  <si>
    <t>12573</t>
  </si>
  <si>
    <t>VYKOPÁVKY ZE ZEMNÍKŮ A SKLÁDEK TŘ. I</t>
  </si>
  <si>
    <t>11,53*2,2=25.366 [A] 
0,5*20,03=10.015 [B] 
Celkem: A+B=35.381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</si>
  <si>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</si>
  <si>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</si>
  <si>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</si>
  <si>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</si>
  <si>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</si>
  <si>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</si>
  <si>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</si>
  <si>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</si>
  <si>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</si>
  <si>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</si>
  <si>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</si>
  <si>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</si>
  <si>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</si>
  <si>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21461</t>
  </si>
  <si>
    <t>SEPARAČNÍ GEOTEXTILIE</t>
  </si>
  <si>
    <t>Geotextílie s funkcí separace a filtrace oddělující drenážní komín a zásyp železničního spodku</t>
  </si>
  <si>
    <t>2,2*5,4=11.880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</si>
  <si>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</si>
  <si>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0,23*5,4=1.242 [A]</t>
  </si>
  <si>
    <t>311325</t>
  </si>
  <si>
    <t>ZDI A STĚNY PODP A VOL ZE ŽELEZOBET DO C30/37</t>
  </si>
  <si>
    <t>0,57385*5,4=3.099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</si>
  <si>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</si>
  <si>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311365</t>
  </si>
  <si>
    <t>VÝZTUŽ ZDÍ A STĚN PODP A VOL Z OCELI 10505, B500B</t>
  </si>
  <si>
    <t>dle výkresu č. 2.5.2.1</t>
  </si>
  <si>
    <t>(724,42-(31,8+37,8)*0,888)*0.001=0.663 [A]</t>
  </si>
  <si>
    <t>317326</t>
  </si>
  <si>
    <t>ŘÍMSY ZE ŽELEZOBETONU DO C40/50</t>
  </si>
  <si>
    <t>dle výkresu 2.5.1.1</t>
  </si>
  <si>
    <t>0,097*5,4=0.524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</si>
  <si>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</si>
  <si>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</si>
  <si>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</si>
  <si>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výkresu 2.5.2.1</t>
  </si>
  <si>
    <t>((31,8+37,8)*0,888)*0,001=0.062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</si>
  <si>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</si>
  <si>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348173</t>
  </si>
  <si>
    <t>ZÁBRADLÍ Z DÍLCŮ KOVOVÝCH ŽÁROVĚ ZINK PONOREM S NÁTĚREM</t>
  </si>
  <si>
    <t>dle výkresu 2.6.1</t>
  </si>
  <si>
    <t>79,15+7,34+143,46=229.950 [A]</t>
  </si>
  <si>
    <t>45152</t>
  </si>
  <si>
    <t>PODKLADNÍ A VÝPLŇOVÉ VRSTVY Z KAMENIVA DRCENÉHO</t>
  </si>
  <si>
    <t>0,2*5,4=1.080 [A]</t>
  </si>
  <si>
    <t>45868</t>
  </si>
  <si>
    <t>VÝPLŇ ZA OPĚRAMI A ZDMI Z JÍLU</t>
  </si>
  <si>
    <t>0,6*5,4+0,95*5,4+0,42*5,4=10.638 [D]</t>
  </si>
  <si>
    <t>položka zahrnuje:  
- dodávku jílu a zásyp se zhutněním včetně mimostaveništní a vnitrostaveništní dopravy</t>
  </si>
  <si>
    <t>(0,3*2+0,2+0,8)*5,4+1,2*0,3*2=9.360 [B] 
1,2*0,3*2=0.720 [C] 
Celkem: B+C=10.080 [D]</t>
  </si>
  <si>
    <t>711112</t>
  </si>
  <si>
    <t>IZOLACE BĚŽNÝCH KONSTRUKCÍ PROTI ZEMNÍ VLHKOSTI ASFALTOVÝMI PÁSY</t>
  </si>
  <si>
    <t>5,77*5,4=31.158 [A]</t>
  </si>
  <si>
    <t>91345</t>
  </si>
  <si>
    <t>NIVELAČNÍ ZNAČKY KOVOVÉ</t>
  </si>
  <si>
    <t>položka zahrnuje:  
- dodání a osazení nivelační značky včetně nutných zemních prací  
- vnitrostaveništní a mimostaveništní dopravu</t>
  </si>
  <si>
    <t>914111</t>
  </si>
  <si>
    <t>DOPRAVNÍ ZNAČKY ZÁKLADNÍ VELIKOSTI OCELOVÉ NEREFLEXNÍ - DOD A MONTÁŽ</t>
  </si>
  <si>
    <t>položka zahrnuje:  
- dodávku a montáž značek v požadovaném provedení</t>
  </si>
  <si>
    <t>odstranění obrubníku</t>
  </si>
  <si>
    <t>7,5*0,1*0,5=0.375 [A]</t>
  </si>
  <si>
    <t>96615</t>
  </si>
  <si>
    <t>BOURÁNÍ KONSTRUKCÍ Z PROSTÉHO BETONU</t>
  </si>
  <si>
    <t>bourání patek zábradlí</t>
  </si>
  <si>
    <t>6*0,4*0,4*0,8=0.768 [A]</t>
  </si>
  <si>
    <t>966188</t>
  </si>
  <si>
    <t>DEMONTÁŽ KONSTRUKCÍ KOVOVÝCH S ODVOZEM DO 20KM</t>
  </si>
  <si>
    <t>demontáž zábradlí</t>
  </si>
  <si>
    <t>Stojky zábradlí (6+4)*1,1*0,006=0.066 [A] 
Madlá zábradlí (7,5*3+7,8*3)*0,006=0.275 [B] 
Celkem: A+B=0.341 [C]</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</si>
  <si>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</si>
  <si>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96716A</t>
  </si>
  <si>
    <t>VYBOURÁNÍ ČÁSTÍ KONSTRUKCÍ ŽELEZOBET - BEZ DOPRAVY</t>
  </si>
  <si>
    <t>odhad bourání stávající zídky</t>
  </si>
  <si>
    <t>8*0,5=4.000 [A]</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</si>
  <si>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</si>
  <si>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35,381*2=70.762 [A]</t>
  </si>
  <si>
    <t>12,50*2,5=31.250 [A]</t>
  </si>
  <si>
    <t>(0,375+0,768+4)*2,5=12.858 [A]</t>
  </si>
  <si>
    <t xml:space="preserve">  SO 11-23-02</t>
  </si>
  <si>
    <t>T.ú. Blansko – Rájec-Jestřebí, přístup na nástupiště vpravo</t>
  </si>
  <si>
    <t>SO 11-23-02</t>
  </si>
  <si>
    <t>24,5*0,5=12.250 [A]</t>
  </si>
  <si>
    <t>52,9*1,5=79.350 [A]</t>
  </si>
  <si>
    <t>17581</t>
  </si>
  <si>
    <t>OBSYP POTRUBÍ A OBJEKTŮ Z NAKUPOVANÝCH MATERIÁLŮ</t>
  </si>
  <si>
    <t>drenážní beton</t>
  </si>
  <si>
    <t>0,07*(8,913+3,01)=0.835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</si>
  <si>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</si>
  <si>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21263</t>
  </si>
  <si>
    <t>TRATIVODY KOMPLET Z TRUB Z PLAST HMOT DN DO 150MM</t>
  </si>
  <si>
    <t>2,2*12=26.400 [A]</t>
  </si>
  <si>
    <t>0,402*8,913+0,23*3,01=4.275 [A]</t>
  </si>
  <si>
    <t>15,57+3,7=19.270 [E]</t>
  </si>
  <si>
    <t>(4548,37-(106,14+137,55+7,56+17,79+6,38+7,0+8,75))*0,001=4.257 [A]</t>
  </si>
  <si>
    <t>1,86+0,52=2.380 [A]</t>
  </si>
  <si>
    <t>(106,14+137,55+7,56+17,79+6,38+7,0+8,75)*0,001=0.291 [A]</t>
  </si>
  <si>
    <t>649,47+378,93+269,87+86,95+251,69+269,26+190,55+39,17=2 135.890 [A]</t>
  </si>
  <si>
    <t>0,3*(8,913+3,01)=3.577 [A] 
1,5*8,913=13.370 [B] 
Celkem: A+B=16.947 [C]</t>
  </si>
  <si>
    <t>457314</t>
  </si>
  <si>
    <t>VYROVNÁVACÍ A SPÁDOVÝ PROSTÝ BETON C25/30</t>
  </si>
  <si>
    <t>0,12*(8,913+3,01)=1.431 [A]</t>
  </si>
  <si>
    <t>0,3*(8,913+3,01)=3.577 [A]</t>
  </si>
  <si>
    <t>(2,7+0,65)*8,913=29.859 [D] 
(2,95+0,8)*3,01=11.288 [E] 
Celkem: D+E=41.147 [F]</t>
  </si>
  <si>
    <t>24,5+0,65=25.150 [A]</t>
  </si>
  <si>
    <t>(2+1,5)*8,913=31.196 [B] 
1,1*3,01=3.311 [C] 
0,5*1,2+0,3*2,92=1.476 [D] 
Celkem: B+C+D=35.983 [E]</t>
  </si>
  <si>
    <t>5,1*8,913+2,5*3.01=52.981 [A]</t>
  </si>
  <si>
    <t>1,5*2*8,913+1,2*3,01=30.351 [A]</t>
  </si>
  <si>
    <t>936501</t>
  </si>
  <si>
    <t>DROBNÉ DOPLŇK KONSTR KOVOVÉ NEREZ</t>
  </si>
  <si>
    <t>3,66+7,39=11.050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</si>
  <si>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</si>
  <si>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základ trakčního stožáru</t>
  </si>
  <si>
    <t>1,5*1,5*3=6.750 [A]</t>
  </si>
  <si>
    <t>(4,159+9,137+3,94+4,695)*0,085=1.864 [A]</t>
  </si>
  <si>
    <t>22,185*1,2=26.622 [A]</t>
  </si>
  <si>
    <t>79,35*2=158.700 [A]</t>
  </si>
  <si>
    <t>25*2,5=62.500 [A]</t>
  </si>
  <si>
    <t>(6,75+26,622)*2,5=83.430 [A]</t>
  </si>
  <si>
    <t>D.2.1.5</t>
  </si>
  <si>
    <t>Ostatní inženýrské objekty</t>
  </si>
  <si>
    <t xml:space="preserve">  SO 11-30-01</t>
  </si>
  <si>
    <t>T.ú. Blansko – Rájec-Jestřebí, úprava VO</t>
  </si>
  <si>
    <t>SO 11-30-01</t>
  </si>
  <si>
    <t>11090</t>
  </si>
  <si>
    <t>VŠEOBECNÉ VYKLIZENÍ OSTATNÍCH PLOCH</t>
  </si>
  <si>
    <t>Viz. projektová dokumentace</t>
  </si>
  <si>
    <t>zahrnuje odstranění všech překážek pro uskutečnění stavby</t>
  </si>
  <si>
    <t>11332A</t>
  </si>
  <si>
    <t>ODSTRANĚNÍ PODKLADŮ ZPEVNĚNÝCH PLOCH Z KAMENIVA NESTMELENÉHO - BEZ DOPRAVY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</si>
  <si>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</si>
  <si>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</si>
  <si>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</si>
  <si>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</si>
  <si>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</si>
  <si>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</si>
  <si>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</si>
  <si>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132</t>
  </si>
  <si>
    <t>rýh</t>
  </si>
  <si>
    <t>45157</t>
  </si>
  <si>
    <t>PODKLADNÍ A VÝPLŇOVÉ VRSTVY Z KAMENIVA TĚŽENÉHO</t>
  </si>
  <si>
    <t>702223</t>
  </si>
  <si>
    <t>KABELOVÁ CHRÁNIČKA ZEMNÍ UV STABILNÍ DN PŘES 200 MM</t>
  </si>
  <si>
    <t>Viz. přílohy projektové dokumentace</t>
  </si>
  <si>
    <t>702522</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</si>
  <si>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</si>
  <si>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</si>
  <si>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742Z22</t>
  </si>
  <si>
    <t>DEMONTÁŽ VENKOVNÍHO VEDENÍ NN (4X)</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</si>
  <si>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</si>
  <si>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</si>
  <si>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</si>
  <si>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743322</t>
  </si>
  <si>
    <t>VÝLOŽNÍK PRO MONTÁŽ SVÍTIDLA NA STOŽÁR DVOURAMENNÝ DÉLKA VYLOŽENÍ PŘES 1 DO 2 M</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</si>
  <si>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</si>
  <si>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</si>
  <si>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</si>
  <si>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</si>
  <si>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</si>
  <si>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</si>
  <si>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</si>
  <si>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</si>
  <si>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</si>
  <si>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</si>
  <si>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</si>
  <si>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</si>
  <si>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</si>
  <si>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</si>
  <si>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</si>
  <si>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743Z34</t>
  </si>
  <si>
    <t>DEMONTÁŽ NÁSTĚNNÉHO, PŘISAZENÉHO NEBO ZÁVĚSNÉHO SVÍTIDLA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</si>
  <si>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</si>
  <si>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</si>
  <si>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</si>
  <si>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</si>
  <si>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</si>
  <si>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</si>
  <si>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</si>
  <si>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</si>
  <si>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Elektroinstalace - 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</si>
  <si>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</si>
  <si>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</si>
  <si>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</si>
  <si>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</si>
  <si>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</si>
  <si>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</si>
  <si>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742K11</t>
  </si>
  <si>
    <t>742K22</t>
  </si>
  <si>
    <t>UKONČENÍ DVOU AŽ PĚTIŽÍLOVÉHO KABELU KABELOVOU SPOJKOU OD 4 DO 16 MM2</t>
  </si>
  <si>
    <t>742O13</t>
  </si>
  <si>
    <t>ZATAŽENÍ KABELU DO CHRÁNIČKY - KABEL DO 4 KG/M</t>
  </si>
  <si>
    <t>1. Položka obsahuje:  
 – montáž kabelu o váze do 4 kg/m do chráničky/ kolektoru  
2. Položka neobsahuje:  
 X  
3. Způsob měření:  
Měří se metr délkový.</t>
  </si>
  <si>
    <t>742O15</t>
  </si>
  <si>
    <t>OZNAČOVACÍ ŠTÍTEK NA KABEL</t>
  </si>
  <si>
    <t>1. Položka obsahuje:  
 – veškeré příslušentsví  
2. Položka neobsahuje:  
 X  
3. Způsob měření:  
Udává se počet kusů kompletní konstrukce nebo práce.</t>
  </si>
  <si>
    <t>743122</t>
  </si>
  <si>
    <t>OSVĚTLOVACÍ STOŽÁR  PEVNÝ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</si>
  <si>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</si>
  <si>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</si>
  <si>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</si>
  <si>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</si>
  <si>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CELKOVÁ PROHLÍDKA, ZKOUŠENÍ, MĚŘENÍ A VYHOTOVENÍ VÝCHOZÍ REVIZNÍ ZPRÁVY, PRO OBJEM IN PŘES 500 DO 1000 TIS. KČ</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</si>
  <si>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</si>
  <si>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</si>
  <si>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</si>
  <si>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</si>
  <si>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</si>
  <si>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</si>
  <si>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</si>
  <si>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</si>
  <si>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</si>
  <si>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</si>
  <si>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748242</t>
  </si>
  <si>
    <t>PÍSMENA A ČÍSLICE VÝŠKY PŘES 40 DO 100 MM</t>
  </si>
  <si>
    <t>1. Položka obsahuje:  
 – zhotovení nápisu barvou pomocí šablon vč. podružného materiálu, rozměření, dodání barvy  
a ředidla  
2. Položka neobsahuje:  
 X  
3. Způsob měření:  
Udává se počet kusů kompletní konstrukce nebo práce.</t>
  </si>
  <si>
    <t>87646</t>
  </si>
  <si>
    <t>CHRÁNIČKY Z TRUB PLASTOVÝCH DN DO 400MM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</si>
  <si>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</si>
  <si>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R015150</t>
  </si>
  <si>
    <t>POPLATKY ZA LIKVIDACI ODPADŮ NEKONTAMINOVANÝCH - 17 05 08 ŠTĚRK Z KOLEJIŠTĚ (ODPAD PO RECYKLACI) VČETNĚ DOPRAVY</t>
  </si>
  <si>
    <t xml:space="preserve">  SO 11-30-11</t>
  </si>
  <si>
    <t>T.ú. Blansko – Rájec-Jestřebí, ochrana drážních sdělovacích kabelů</t>
  </si>
  <si>
    <t>SO 11-30-11</t>
  </si>
  <si>
    <t>58301</t>
  </si>
  <si>
    <t>KRYT ZE SINIČNÍCH DÍLCŮ (PANELŮ) TL 150MM</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</si>
  <si>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</si>
  <si>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702313</t>
  </si>
  <si>
    <t>ZAKRYTÍ KABELŮ VÝSTRAŽNOU FÓLIÍ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</si>
  <si>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</si>
  <si>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</si>
  <si>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742F13</t>
  </si>
  <si>
    <t>KABEL NN NEBO VODIČ JEDNOŽÍLOVÝ CU S PLASTOVOU IZOLACÍ OD 25 DO 50 MM2</t>
  </si>
  <si>
    <t>75I311</t>
  </si>
  <si>
    <t>KABEL ZEMNÍ DVOUPLÁŠŤOVÝ S PANCÍŘEM PRŮMĚRU ŽÍLY 0,6 MM DO 5XN</t>
  </si>
  <si>
    <t>75I851</t>
  </si>
  <si>
    <t>KABEL OPTICKÝ - REZERVA PŘES 500 MM</t>
  </si>
  <si>
    <t>75I85X</t>
  </si>
  <si>
    <t>KABEL OPTICKÝ - REZERVA PŘES 500 MM - MONTÁŽ</t>
  </si>
  <si>
    <t>75IA31</t>
  </si>
  <si>
    <t>OPTOTRUBKOVÁ SPOJKA Y PRŮMĚRU DO 40 MM</t>
  </si>
  <si>
    <t>75IA3X</t>
  </si>
  <si>
    <t>OPTOTRUBKOVÁ SPOJKA Y - MONTÁŽ</t>
  </si>
  <si>
    <t>75IA71</t>
  </si>
  <si>
    <t>OPTOTRUBKOVÁ PRŮCHODKA PRŮMĚRU DO 40 MM</t>
  </si>
  <si>
    <t>75IA7X</t>
  </si>
  <si>
    <t>OPTOTRUBKOVÁ PRŮCHODKA - MONTÁŽ</t>
  </si>
  <si>
    <t>PLASTOVÁ ZEMNÍ KOMORA TĚSNENÍ PRO HDPE TRUBKU DO 40 MM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</si>
  <si>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</si>
  <si>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</si>
  <si>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75IEC1</t>
  </si>
  <si>
    <t>VENKOVNÍ TELEFONNÍ OBJEKT NA SLOUPKU</t>
  </si>
  <si>
    <t>75IECX</t>
  </si>
  <si>
    <t>VENKOVNÍ TELEFONNÍ OBJEKT - MONTÁŽ</t>
  </si>
  <si>
    <t>75IECY</t>
  </si>
  <si>
    <t>VENKOVNÍ TELEFONNÍ OBJEKT - DEMONTÁŽ</t>
  </si>
  <si>
    <t>75IEGX</t>
  </si>
  <si>
    <t>KAZETA PRO ULOŽENÍ SVÁRŮ - MONTÁŽ</t>
  </si>
  <si>
    <t>75IEHX</t>
  </si>
  <si>
    <t>KONEKTOROVÝ MODUL 12 VLÁKEN - MONTÁŽ</t>
  </si>
  <si>
    <t>75IH32</t>
  </si>
  <si>
    <t>UKONČENÍ KABELU FORMA KABELOVÁ DÉLKY DO 0,5 M DO 25XN</t>
  </si>
  <si>
    <t>75IJ16</t>
  </si>
  <si>
    <t>MĚŘENÍ A VYROVNÁNÍ KAPACITNÍCH NEROVNOVÁH NA MÍSTNÍM SDĚLOVACÍM KABELU, KABEL DO 8 KM DÉLKY, 1 ČTYŘKA</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</si>
  <si>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</si>
  <si>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</si>
  <si>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</si>
  <si>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</si>
  <si>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</si>
  <si>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</si>
  <si>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</si>
  <si>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</si>
  <si>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</si>
  <si>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R702903</t>
  </si>
  <si>
    <t>PÍSKOVÉ LOŽE PRO KABELOVÝ ŽLAB Z PŘESÁTÉHO PÍSKU SVĚTELNÉ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</si>
  <si>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</si>
  <si>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</si>
  <si>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D.2.1.6</t>
  </si>
  <si>
    <t>Potrubní vedení (voda, plyn, kanalizace)</t>
  </si>
  <si>
    <t xml:space="preserve">  SO 11-31-01</t>
  </si>
  <si>
    <t>T.ú. Blansko – Rájec-Jestřebí, kanalizace VAS</t>
  </si>
  <si>
    <t>SO 11-31-01</t>
  </si>
  <si>
    <t>R029113</t>
  </si>
  <si>
    <t>OSTATNÍ POŽADAVKY - GEODETICKÉ ZAMĚŘENÍ - CELKY</t>
  </si>
  <si>
    <t>11130</t>
  </si>
  <si>
    <t>SEJMUTÍ DRNU</t>
  </si>
  <si>
    <t>včetně vodorovné dopravy  a uložení na skládku</t>
  </si>
  <si>
    <t>11317</t>
  </si>
  <si>
    <t>ODSTRAN KRYTU ZPEVNĚNÝCH PLOCH Z DLAŽEB KOSTEK</t>
  </si>
  <si>
    <t>11333</t>
  </si>
  <si>
    <t>ODSTRANĚNÍ PODKLADU ZPEVNĚNÝCH PLOCH S ASFALT POJIVEM</t>
  </si>
  <si>
    <t>11511</t>
  </si>
  <si>
    <t>ČERPÁNÍ VODY DO 500 L/MIN</t>
  </si>
  <si>
    <t>Položka čerpání vody na povrchu zahrnuje i potrubí, pohotovost záložní čerpací soupravy a zřízení čerpací jímky. Součástí položky je také následná demontáž a likvidace těchto zařízení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</si>
  <si>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</si>
  <si>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17680</t>
  </si>
  <si>
    <t>VÝPLNĚ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</si>
  <si>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</si>
  <si>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18231</t>
  </si>
  <si>
    <t>ROZPROSTŘENÍ ORNICE V ROVINĚ V TL DO 0,10M</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</si>
  <si>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</si>
  <si>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</si>
  <si>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</si>
  <si>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</si>
  <si>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</si>
  <si>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</si>
  <si>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</si>
  <si>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</si>
  <si>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</si>
  <si>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</si>
  <si>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</si>
  <si>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</si>
  <si>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</si>
  <si>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587202</t>
  </si>
  <si>
    <t>PŘEDLÁŽDĚNÍ KRYTU Z DROBNÝCH KOSTEK</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</si>
  <si>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</si>
  <si>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709120</t>
  </si>
  <si>
    <t>PROVIZORNÍ ZAJIŠTĚNÍ POTRUBÍ VE VÝKOPU</t>
  </si>
  <si>
    <t>87445</t>
  </si>
  <si>
    <t>POTRUBÍ Z TRUB PLASTOVÝCH ODPADNÍCH DN DO 300MM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</si>
  <si>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</si>
  <si>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87460</t>
  </si>
  <si>
    <t>POTRUBÍ Z TRUB PLAST ODPAD DN DO 800MM</t>
  </si>
  <si>
    <t>87471</t>
  </si>
  <si>
    <t>POTRUBÍ Z TRUB PLAST ODPAD DN DO 1000MM</t>
  </si>
  <si>
    <t>89416</t>
  </si>
  <si>
    <t>ŠACHTY KANALIZAČ Z BETON DÍLCŮ NA POTRUBÍ DN DO 800MM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</si>
  <si>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</si>
  <si>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894171</t>
  </si>
  <si>
    <t>ŠACHTY KANALIZAČ Z BETON DÍLCŮ NA POTRUBÍ DN DO 1000MM</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</si>
  <si>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</si>
  <si>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</si>
  <si>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</si>
  <si>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899682</t>
  </si>
  <si>
    <t>ZKOUŠKA VODOTĚSNOSTI POTRUBÍ DN DO 800MM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</si>
  <si>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</si>
  <si>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899692</t>
  </si>
  <si>
    <t>ZKOUŠKA VODOTĚSNOSTI POTRUBÍ DN PŘES 800MM</t>
  </si>
  <si>
    <t>89980</t>
  </si>
  <si>
    <t>TELEVIZNÍ PROHLÍDKA POTRUBÍ</t>
  </si>
  <si>
    <t>položka zahrnuje prohlídku potrubí televizní kamerou, záznam prohlídky na nosičích DVD a vyhotovení závěrečného písemného protokolu</t>
  </si>
  <si>
    <t>R89449</t>
  </si>
  <si>
    <t>VÝÚSTNÍ OBJEKT ZE ŽELEZOBET NA POTRUBÍ DN DO 800MM</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</si>
  <si>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</si>
  <si>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R89499</t>
  </si>
  <si>
    <t>ŠACHTY KANALIZAČ Z BETON DÍLCŮ NA POTRUBÍ - ODLEHČOVACÍ - ATYP</t>
  </si>
  <si>
    <t>ODLEHČOVACÍ KOMORA</t>
  </si>
  <si>
    <t>položka dle výkresové dokumentace. Zahrnuje m.j.: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</si>
  <si>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</si>
  <si>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</si>
  <si>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</si>
  <si>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</si>
  <si>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</si>
  <si>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</si>
  <si>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</si>
  <si>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</si>
  <si>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</si>
  <si>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11-31-02</t>
  </si>
  <si>
    <t>T.ú. Blansko – Rájec-Jestřebí, kanalizace drážní</t>
  </si>
  <si>
    <t>SO 11-31-02</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</si>
  <si>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</si>
  <si>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R141739</t>
  </si>
  <si>
    <t>PROTLAČOVÁNÍ POTRUBÍ Z PLAST HMOT DN DO 300MM</t>
  </si>
  <si>
    <t>72124</t>
  </si>
  <si>
    <t>LAPAČE STŘEŠNÍCH SPLAVENIN</t>
  </si>
  <si>
    <t>87427</t>
  </si>
  <si>
    <t>POTRUBÍ Z TRUB PLASTOVÝCH ODPADNÍCH DN DO 100MM</t>
  </si>
  <si>
    <t>87433</t>
  </si>
  <si>
    <t>POTRUBÍ Z TRUB PLASTOVÝCH ODPADNÍCH DN DO 150MM</t>
  </si>
  <si>
    <t>899622</t>
  </si>
  <si>
    <t>ZKOUŠKA VODOTĚSNOSTI POTRUBÍ DN DO 100MM</t>
  </si>
  <si>
    <t>899632</t>
  </si>
  <si>
    <t>ZKOUŠKA VODOTĚSNOSTI POTRUBÍ DN DO 150MM</t>
  </si>
  <si>
    <t>899642</t>
  </si>
  <si>
    <t>ZKOUŠKA VODOTĚSNOSTI POTRUBÍ DN DO 200MM</t>
  </si>
  <si>
    <t>R892121</t>
  </si>
  <si>
    <t>JÍMKY PRO ODLOUČ ROP PROD ZE ŽELBET DÍLCŮ, PRŮT DO 10L/SEC</t>
  </si>
  <si>
    <t>Provedení, jmenovitá velikost dle PD.  
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</si>
  <si>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  SO 11-32-01</t>
  </si>
  <si>
    <t>T.ú. Blansko – Rájec-Jestřebí, vodovody VAS</t>
  </si>
  <si>
    <t>SO 11-32-01</t>
  </si>
  <si>
    <t>11314</t>
  </si>
  <si>
    <t>ODSTRANĚNÍ KRYTU ZPEVNĚNÝCH PLOCH S CEMENTOVÝM POJIVEM</t>
  </si>
  <si>
    <t>15*0,15*1=2.250 [A] 
9*0,15*1=1.350 [B] 
3*0,15*1=0.450 [C] 
Celkem: A+B+C=4.050 [D]</t>
  </si>
  <si>
    <t>15*0,3*1=4.500 [A] 
9*0,3*1=2.700 [B] 
3*0,3*1=0.900 [C] 
Celkem: A+B+C=8.100 [D]</t>
  </si>
  <si>
    <t>31,2*1,75*1,2=65.520 [A] 
62,2*2*1=124.400 [B] 
63,3*2,4*1=151.920 [C] 
Celkem: A+B+C=341.840 [D]</t>
  </si>
  <si>
    <t>R141731</t>
  </si>
  <si>
    <t>PROTLAČOVÁNÍ POTRUBÍ Z PLAST HMOT DN DO 350MM</t>
  </si>
  <si>
    <t>701002</t>
  </si>
  <si>
    <t>ZNAČKOVACÍ TYČ</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</si>
  <si>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</si>
  <si>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85126</t>
  </si>
  <si>
    <t>POTRUBÍ Z TRUB LITINOVÝCH TLAKOVÝCH HRDLOVÝCH DN DO 80MM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</si>
  <si>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</si>
  <si>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t>
  </si>
  <si>
    <t>POTRUBÍ Z TRUB LITINOVÝCH TLAKOVÝCH HRDLOVÝCH DN DO 100MM</t>
  </si>
  <si>
    <t>85145</t>
  </si>
  <si>
    <t>POTRUBÍ Z TRUB LITINOVÝCH TLAKOVÝCH HRDLOVÝCH DN DO 300MM</t>
  </si>
  <si>
    <t>85226</t>
  </si>
  <si>
    <t>POTRUBÍ Z TRUB LITINOVÝCH TLAKOVÝCH PŘÍRUBOVÝCH DN DO 80MM</t>
  </si>
  <si>
    <t>85227</t>
  </si>
  <si>
    <t>POTRUBÍ Z TRUB LITINOVÝCH TLAKOVÝCH PŘÍRUBOVÝCH DN DO 100MM</t>
  </si>
  <si>
    <t>85245</t>
  </si>
  <si>
    <t>POTRUBÍ Z TRUB LITINOVÝCH TLAKOVÝCH PŘÍRUBOVÝCH DN DO 300MM</t>
  </si>
  <si>
    <t>85826</t>
  </si>
  <si>
    <t>NASUNUTÍ LITIN TRUB DN DO 80MM DO CHRÁNIČKY</t>
  </si>
  <si>
    <t>položka zahrnuje:  
pojízdná sedla (objímky)  
případně předepsané utěsnění konců chráničky  
nezahrnuje dodávku potrubí</t>
  </si>
  <si>
    <t>24+16,6=40.600 [A]</t>
  </si>
  <si>
    <t>87660</t>
  </si>
  <si>
    <t>CHRÁNIČKY Z TRUB PLAST DN DO 800MM</t>
  </si>
  <si>
    <t>891126</t>
  </si>
  <si>
    <t>ŠOUPÁTKA DN DO 80MM</t>
  </si>
  <si>
    <t>- Položka zahrnuje kompletní montáž dle technologického předpisu, dodávku armatury, veškerou mimostaveništní a vnitrostaveništní dopravu.</t>
  </si>
  <si>
    <t>891145</t>
  </si>
  <si>
    <t>ŠOUPÁTKA DN DO 300MM</t>
  </si>
  <si>
    <t>891426</t>
  </si>
  <si>
    <t>HYDRANTY PODZEMNÍ DN 80MM</t>
  </si>
  <si>
    <t>891926</t>
  </si>
  <si>
    <t>ZEMNÍ SOUPRAVY DN DO 80MM S POKLOPEM</t>
  </si>
  <si>
    <t>891945</t>
  </si>
  <si>
    <t>ZEMNÍ SOUPRAVY DN DO 300MM S POKLOPEM</t>
  </si>
  <si>
    <t>899308</t>
  </si>
  <si>
    <t>DOPLŇKY NA POTRUBÍ - SIGNALIZAČ VODIČ</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</si>
  <si>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</si>
  <si>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</si>
  <si>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</si>
  <si>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 Položka zahrnuje veškerý materiál, výrobky a polotovary, včetně mimostaveništní a  
vnitrostaveništní dopravy (rovněž přesuny), včetně naložení a složení,případně s uložením.</t>
  </si>
  <si>
    <t>899611</t>
  </si>
  <si>
    <t>TLAKOVÉ ZKOUŠKY POTRUBÍ DN DO 80MM</t>
  </si>
  <si>
    <t>899621</t>
  </si>
  <si>
    <t>TLAKOVÉ ZKOUŠKY POTRUBÍ DN DO 100MM</t>
  </si>
  <si>
    <t>899651</t>
  </si>
  <si>
    <t>TLAKOVÉ ZKOUŠKY POTRUBÍ DN DO 300MM</t>
  </si>
  <si>
    <t>919113</t>
  </si>
  <si>
    <t>ŘEZÁNÍ ASFALTOVÉHO KRYTU VOZOVEK TL DO 150MM</t>
  </si>
  <si>
    <t>15*0,5*0,4=3.000 [A] 
15*0,5*0,4=3.000 [B] 
Celkem: A+B=6.000 [C]</t>
  </si>
  <si>
    <t>R966891</t>
  </si>
  <si>
    <t>ODSTRANĚNÍ ŠOUPAT</t>
  </si>
  <si>
    <t>516,85+17,82=534.670 [A]</t>
  </si>
  <si>
    <t xml:space="preserve">  SO 11-32-02</t>
  </si>
  <si>
    <t>T.ú. Blansko – Rájec-Jestřebí, vodovody drážní</t>
  </si>
  <si>
    <t>SO 11-32-02</t>
  </si>
  <si>
    <t>57,19+30,55=87.740 [A]</t>
  </si>
  <si>
    <t>R72226</t>
  </si>
  <si>
    <t>VODOMĚRNÁ SESTAVA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</si>
  <si>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</si>
  <si>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87314</t>
  </si>
  <si>
    <t>POTRUBÍ Z TRUB PLASTOVÝCH TLAKOVÝCH SVAŘOVANÝCH DN DO 40MM</t>
  </si>
  <si>
    <t>52,3+8,8=61.100 [A]</t>
  </si>
  <si>
    <t>891114</t>
  </si>
  <si>
    <t>ŠOUPÁTKA DN DO 40MM</t>
  </si>
  <si>
    <t>891815</t>
  </si>
  <si>
    <t>NAVRTÁVACÍ PASY DN DO 50MM</t>
  </si>
  <si>
    <t>891915</t>
  </si>
  <si>
    <t>ZEMNÍ SOUPRAVY DN DO 50MM S POKLOPEM</t>
  </si>
  <si>
    <t>R892151</t>
  </si>
  <si>
    <t>VODOMĚRNÁ ŠACHTA</t>
  </si>
  <si>
    <t>položka zahrnuje:  
- poklopy s rámem, mříže s rámem, stupadla, žebříky, stropy z bet. dílců a pod.  
- kompletní technologii,  
- dodání plasdt.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</si>
  <si>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 xml:space="preserve">  SO 11-33-01</t>
  </si>
  <si>
    <t>T.ú. Blansko – Rájec-Jestřebí, plynovody drážní</t>
  </si>
  <si>
    <t>SO 11-33-01</t>
  </si>
  <si>
    <t>R029112</t>
  </si>
  <si>
    <t>OSTATNÍ POŽADAVKY - REVIZE  A  ZKOUŠKY</t>
  </si>
  <si>
    <t>723143</t>
  </si>
  <si>
    <t>VNITŘNÍ PLYNOVOD Z OCEL HLADKÝCH TRUB DN DO 25MM</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</si>
  <si>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</si>
  <si>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72321</t>
  </si>
  <si>
    <t>PLYNOVODNÍ ARMATURY</t>
  </si>
  <si>
    <t>demontáž armatur</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</si>
  <si>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</si>
  <si>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72326</t>
  </si>
  <si>
    <t>PLYNOMĚRY</t>
  </si>
  <si>
    <t>demontáž  plynoměru</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</si>
  <si>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</si>
  <si>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78342</t>
  </si>
  <si>
    <t>PROTIKOROZ OCHRANA POTRUBÍ A ARMATUR NÁTĚREM VÍCEVRST</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</si>
  <si>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</si>
  <si>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96931</t>
  </si>
  <si>
    <t>VYBOURÁNÍ POTRUBÍ DN DO 50MM PLYNOVÝCH</t>
  </si>
  <si>
    <t>zahrnuje demontáž volně stávajích rozvodů plynu s výjimkou rozvodu plynu umístěného v izolaci obvodové stěny....</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</si>
  <si>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</si>
  <si>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96941</t>
  </si>
  <si>
    <t>PROPLACH PLYN POTRUBÍ DN DO 50MM VZDUCHEM NEBO INERT PLYNEM</t>
  </si>
  <si>
    <t>položka zahrnuje:  
použití potřebných mechanizmů pro vhánění a nasávání vzduchu nebo plynu  
utěsnění konců  
dělení na předepsané délky úseků  
v případě proplachu plynem (dusík) dodání lahví  
vyhotovení závěrečné zprávy</t>
  </si>
  <si>
    <t>D.2.1.8</t>
  </si>
  <si>
    <t>Pozemní komunikace</t>
  </si>
  <si>
    <t xml:space="preserve">  SO 11-50-01</t>
  </si>
  <si>
    <t>T.ú. Blansko – Rájec-Jestřebí, úprava ulice Komenského</t>
  </si>
  <si>
    <t>SO 11-50-01</t>
  </si>
  <si>
    <t>148+194+27=369.000 [A]</t>
  </si>
  <si>
    <t>(492+230+96+43)*0,1=86.100 [A]</t>
  </si>
  <si>
    <t>(81+87+122)*0,06=17.400 [A]</t>
  </si>
  <si>
    <t>(492+230+96+43)*0,4+(81+87+122)*0,2=402.400 [A] 
komunikace plus chodníky podkladní vrstvy</t>
  </si>
  <si>
    <t>11352</t>
  </si>
  <si>
    <t>ODSTRANĚNÍ CHODNÍKOVÝCH A SILNIČNÍCH OBRUBNÍKŮ BETONOVÝCH</t>
  </si>
  <si>
    <t>223+30=253.000 [A] 
plus přídlažba</t>
  </si>
  <si>
    <t>11372</t>
  </si>
  <si>
    <t>FRÉZOVÁNÍ ZPEVNĚNÝCH PLOCH ASFALTOVÝCH</t>
  </si>
  <si>
    <t>71*0.05*2=7.100 [A]</t>
  </si>
  <si>
    <t>12373</t>
  </si>
  <si>
    <t>ODKOP PRO SPOD STAVBU SILNIC A ŽELEZNIC TŘ. I</t>
  </si>
  <si>
    <t>(503+321+274)*0,5=549.000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</si>
  <si>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</si>
  <si>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81*2*0,15+30*0,2=30.300 [A]</t>
  </si>
  <si>
    <t>402,4=402.400 [A]</t>
  </si>
  <si>
    <t>81*2*0,14=22.680 [A]</t>
  </si>
  <si>
    <t>23+122+510+321+51+30+274=1 331.000 [A]</t>
  </si>
  <si>
    <t>18222</t>
  </si>
  <si>
    <t>ROZPROSTŘENÍ ORNICE VE SVAHU V TL DO 0,15M</t>
  </si>
  <si>
    <t>150+50=200.000 [A]</t>
  </si>
  <si>
    <t>položka zahrnuje:  
nutné přemístění ornice z dočasných skládek vzdálených do 50m rozprostření ornice v předepsané tloušťce ve svahu přes 1:5</t>
  </si>
  <si>
    <t>21152</t>
  </si>
  <si>
    <t>SANAČNÍ ŽEBRA Z KAMENIVA DRCENÉHO</t>
  </si>
  <si>
    <t>72*0.1=7.200 [A]</t>
  </si>
  <si>
    <t>položka zahrnuje dodávku předepsaného kameniva, mimostaveništní a vnitrostaveništní dopravu a jeho uložení není-li v zadávací dokumentaci uvedeno jinak, jedná se o nakupovaný materiál</t>
  </si>
  <si>
    <t>212625</t>
  </si>
  <si>
    <t>TRATIVODY KOMPL Z TRUB Z PLAST HM DN DO 100MM, RÝHA TŘ I</t>
  </si>
  <si>
    <t>160=160.000 [A]</t>
  </si>
  <si>
    <t>21457</t>
  </si>
  <si>
    <t>SANAČNÍ VRSTVY Z KAMENIVA TĚŽENÉHO</t>
  </si>
  <si>
    <t>510*0,5=255.000 [A]</t>
  </si>
  <si>
    <t>21461C</t>
  </si>
  <si>
    <t>SEPARAČNÍ GEOTEXTILIE DO 300G/M2</t>
  </si>
  <si>
    <t>21461E</t>
  </si>
  <si>
    <t>SEPARAČNÍ GEOTEXTILIE DO 500G/M2</t>
  </si>
  <si>
    <t>510=510.000 [A] 
pod sanační vrstvu při nesplnění filtračního kritéria kameniva</t>
  </si>
  <si>
    <t>561431</t>
  </si>
  <si>
    <t>KAMENIVO ZPEVNĚNÉ CEMENTEM TŘ. I TL. DO 150MM</t>
  </si>
  <si>
    <t>321+24=345.000 [A]</t>
  </si>
  <si>
    <t>56333</t>
  </si>
  <si>
    <t>VOZOVKOVÉ VRSTVY ZE ŠTĚRKODRTI TL. DO 150MM</t>
  </si>
  <si>
    <t>541*2+321+275+23+122+50+27=1 900.000 [A]</t>
  </si>
  <si>
    <t>572211</t>
  </si>
  <si>
    <t>SPOJOVACÍ POSTŘIK Z ASFALTU DO 0,5KG/M2</t>
  </si>
  <si>
    <t>620+520=1 140.000 [A]</t>
  </si>
  <si>
    <t>574A33</t>
  </si>
  <si>
    <t>ASFALTOVÝ BETON PRO OBRUSNÉ VRSTVY ACO 11 TL. 40MM</t>
  </si>
  <si>
    <t>541+71=612.000 [A]</t>
  </si>
  <si>
    <t>574C56</t>
  </si>
  <si>
    <t>ASFALTOVÝ BETON PRO LOŽNÍ VRSTVY ACL 16+, 16S TL. 60MM</t>
  </si>
  <si>
    <t>574E46</t>
  </si>
  <si>
    <t>ASFALTOVÝ BETON PRO PODKLADNÍ VRSTVY ACP 16+, 16S TL. 50MM</t>
  </si>
  <si>
    <t>541=541.000 [A]</t>
  </si>
  <si>
    <t>582611</t>
  </si>
  <si>
    <t>KRYTY Z BETON DLAŽDIC SE ZÁMKEM ŠEDÝCH TL 60MM DO LOŽE Z KAM</t>
  </si>
  <si>
    <t>270+123+50+32=475.000 [A]</t>
  </si>
  <si>
    <t>194+21=215.000 [A]</t>
  </si>
  <si>
    <t>582615</t>
  </si>
  <si>
    <t>KRYTY Z BETON DLAŽDIC SE ZÁMKEM BAREV TL 80MM DO LOŽE Z KAM</t>
  </si>
  <si>
    <t>28*4,5m*0,1m=126.000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</si>
  <si>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</si>
  <si>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</si>
  <si>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</si>
  <si>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15=15.000 [A]</t>
  </si>
  <si>
    <t>58261B</t>
  </si>
  <si>
    <t>KRYTY Z BETON DLAŽDIC SE ZÁMKEM BAREV RELIÉF TL 80MM DO LOŽE Z KAM</t>
  </si>
  <si>
    <t>87634</t>
  </si>
  <si>
    <t>CHRÁNIČKY Z TRUB PLASTOVÝCH DN DO 200MM</t>
  </si>
  <si>
    <t>27*2+2*31=116.000 [A]</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</si>
  <si>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</si>
  <si>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</si>
  <si>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</si>
  <si>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</si>
  <si>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</si>
  <si>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7=7.000 [A]</t>
  </si>
  <si>
    <t>- položka výškové úpravy zahrnuje všechny nutné práce a materiály pro zvýšení nebo snížení zařízení (včetně nutné úpravy stávajícího povrchu vozovky nebo chodníku).</t>
  </si>
  <si>
    <t>0,1*27+4,8=7.500 [A]</t>
  </si>
  <si>
    <t>914133</t>
  </si>
  <si>
    <t>DOPRAVNÍ ZNAČKY ZÁKLADNÍ VELIKOSTI OCELOVÉ FÓLIE TŘ 2 - DEMONTÁŽ</t>
  </si>
  <si>
    <t>Položka zahrnuje odstranění, demontáž a odklizení materiálu s odvozem na předepsané místo</t>
  </si>
  <si>
    <t>914161</t>
  </si>
  <si>
    <t>DOPRAVNÍ ZNAČKY ZÁKLADNÍ VELIKOSTI HLINÍKOVÉ FÓLIE TŘ 1 - DODÁVKA A MONTÁŽ</t>
  </si>
  <si>
    <t>914921</t>
  </si>
  <si>
    <t>SLOUPKY A STOJKY DOPRAVNÍCH ZNAČEK Z OCEL TRUBEK DO PATKY - DODÁVKA A MONTÁŽ</t>
  </si>
  <si>
    <t>položka zahrnuje:  
- sloupky a upevňovací zařízení včetně jejich osazení (betonová patka, zemní práce)</t>
  </si>
  <si>
    <t>915211</t>
  </si>
  <si>
    <t>VODOROVNÉ DOPRAVNÍ ZNAČENÍ PLASTEM HLADKÉ - DODÁVKA A POKLÁDKA</t>
  </si>
  <si>
    <t>97*0,125+12,5*0,125+31*0,125=17.563 [A]</t>
  </si>
  <si>
    <t>položka zahrnuje:  
- dodání a pokládku nátěrového materiálu (měří se pouze natíraná plocha)  
- předznačení a reflexní úpravu</t>
  </si>
  <si>
    <t>917223</t>
  </si>
  <si>
    <t>SILNIČNÍ A CHODNÍKOVÉ OBRUBY Z BETONOVÝCH OBRUBNÍKŮ ŠÍŘ 100MM</t>
  </si>
  <si>
    <t>78=78.000 [A]</t>
  </si>
  <si>
    <t>Položka zahrnuje:  
dodání a pokládku betonových obrubníků o rozměrech předepsaných zadávací dokumentací betonové lože i boční betonovou opěrku.</t>
  </si>
  <si>
    <t>917224</t>
  </si>
  <si>
    <t>SILNIČNÍ A CHODNÍKOVÉ OBRUBY Z BETONOVÝCH OBRUBNÍKŮ ŠÍŘ 150MM</t>
  </si>
  <si>
    <t>s nášlapem 12 cm 60,5+14 (zastávka) =74.500 [A]</t>
  </si>
  <si>
    <t>917224A</t>
  </si>
  <si>
    <t>přechodové 16=16.000 [A]</t>
  </si>
  <si>
    <t>Položka zahrnuje:  
dodání a pokládku betonových obrubníků o rozměrech předepsaných zadávací dokumentací  
betonové lože i boční betonovou opěrku.</t>
  </si>
  <si>
    <t>917224B</t>
  </si>
  <si>
    <t>nájezdový 55,75=55.750 [A]</t>
  </si>
  <si>
    <t>91723</t>
  </si>
  <si>
    <t>OBRUBY Z BETON KRAJNÍKŮ</t>
  </si>
  <si>
    <t>přídlažba deska rozm.50/25/10 délka 101+93=194.000 [A]</t>
  </si>
  <si>
    <t>Položka zahrnuje:  
dodání a pokládku betonových krajníků o rozměrech předepsaných zadávací dokumentací betonové lože i boční betonovou opěrku.</t>
  </si>
  <si>
    <t>91725</t>
  </si>
  <si>
    <t>NÁSTUPIŠTNÍ OBRUBNÍKY BETONOVÉ</t>
  </si>
  <si>
    <t>14=14.000 [A]</t>
  </si>
  <si>
    <t>919112</t>
  </si>
  <si>
    <t>ŘEZÁNÍ ASFALTOVÉHO KRYTU VOZOVEK TL DO 100MM</t>
  </si>
  <si>
    <t>12=12.000 [A]</t>
  </si>
  <si>
    <t>931323</t>
  </si>
  <si>
    <t>TĚSNĚNÍ DILATAČ SPAR ASF ZÁLIVKOU MODIFIK PRŮŘ DO 300MM2</t>
  </si>
  <si>
    <t>položka zahrnuje dodávku a osazení předepsaného materiálu, očištění ploch spáry před úpravou, očištění okolí spáry po úpravě  
nezahrnuje těsnící profil</t>
  </si>
  <si>
    <t>Poplatky za skládky</t>
  </si>
  <si>
    <t>(32+402+549+30)*1,8=1 823.400 [A]</t>
  </si>
  <si>
    <t>(86+12)*2,2=215.600 [A]</t>
  </si>
  <si>
    <t>253*0,08*2,3+17,4*2,3=86.572 [A]</t>
  </si>
  <si>
    <t xml:space="preserve">  SO 11-50-02</t>
  </si>
  <si>
    <t>T.ú. Blansko – Rájec-Jestřebí, úprava ulice Rožmitálova</t>
  </si>
  <si>
    <t>SO 11-50-02</t>
  </si>
  <si>
    <t>(327+60)*0,1=38.700 [A]</t>
  </si>
  <si>
    <t>(165+16)*0,06=10.860 [A]</t>
  </si>
  <si>
    <t>384*0,4+80*0,2=29.600 [A] 
vozovka plus chodník</t>
  </si>
  <si>
    <t>80=80.000 [A]</t>
  </si>
  <si>
    <t>375*0,5=187.500 [A]</t>
  </si>
  <si>
    <t>188=188.000 [A]</t>
  </si>
  <si>
    <t>375+47+86=508.000 [A]</t>
  </si>
  <si>
    <t>45159</t>
  </si>
  <si>
    <t>PODKL A VÝPLŇ VRSTVY Z UPRAVENÉHO KAMENE</t>
  </si>
  <si>
    <t>21*0.1=2.100 [A]</t>
  </si>
  <si>
    <t>položka zahrnuje dodávku předepsaného kamene, mimostaveništní a vnitrostaveništní dopravu a jeho uložení  
není-li v zadávací dokumentaci uvedeno jinak, jedná se o nakupovaný materiál</t>
  </si>
  <si>
    <t>374*2+86+47=881.000 [A]</t>
  </si>
  <si>
    <t>375*2=750.000 [A]</t>
  </si>
  <si>
    <t>375=375.000 [A]</t>
  </si>
  <si>
    <t>87+47=134.000 [A]</t>
  </si>
  <si>
    <t>10=10.000 [A]</t>
  </si>
  <si>
    <t>22=22.000 [A]</t>
  </si>
  <si>
    <t>19=19.000 [A]</t>
  </si>
  <si>
    <t>36=36.000 [A]</t>
  </si>
  <si>
    <t>přechodové 4=4.000 [A]</t>
  </si>
  <si>
    <t>nájezdový 20,8=20.800 [A]</t>
  </si>
  <si>
    <t>24+38=62.000 [A] 
přídlažba</t>
  </si>
  <si>
    <t>(187,5+29,6)*1,8=390.780 [A]</t>
  </si>
  <si>
    <t>38,7*2,2=85.140 [A]</t>
  </si>
  <si>
    <t>(80*0,08+10,86)*2,3=39.698 [A]</t>
  </si>
  <si>
    <t xml:space="preserve">  SO 11-50-03</t>
  </si>
  <si>
    <t>T.ú. Blansko – Rájec-Jestřebí, parkoviště P+R</t>
  </si>
  <si>
    <t>SO 11-50-03</t>
  </si>
  <si>
    <t>80,4=80.400 [A]</t>
  </si>
  <si>
    <t>673*0,1=67.300 [A]</t>
  </si>
  <si>
    <t>145*0.05=7.250 [A]</t>
  </si>
  <si>
    <t>534*0,06=32.040 [A]</t>
  </si>
  <si>
    <t>300*0,4+534*0,15+145*0,1=214.600 [A]</t>
  </si>
  <si>
    <t>74=74.000 [A]</t>
  </si>
  <si>
    <t>672*0,3=201.600 [A]</t>
  </si>
  <si>
    <t>146*0,16=23.360 [A]</t>
  </si>
  <si>
    <t>23,36+215=238.360 [A]</t>
  </si>
  <si>
    <t>116*0,14=16.240 [A]</t>
  </si>
  <si>
    <t>40*0,3=12.000 [A]</t>
  </si>
  <si>
    <t>786+345+287=1 418.000 [A] 
silnice plus parkoviště plus chodníky</t>
  </si>
  <si>
    <t>383=383.000 [A]</t>
  </si>
  <si>
    <t>sanační žebra 0,1*0,08*(28+23+25+30)*10=8.480 [A]</t>
  </si>
  <si>
    <t>136=136.000 [A]</t>
  </si>
  <si>
    <t>786*0,5=393.000 [A]</t>
  </si>
  <si>
    <t>136*1,01=137.360 [A]</t>
  </si>
  <si>
    <t>786=786.000 [A]</t>
  </si>
  <si>
    <t>345=345.000 [A]</t>
  </si>
  <si>
    <t>786*2+345+287=2 204.000 [A]</t>
  </si>
  <si>
    <t>574C46</t>
  </si>
  <si>
    <t>ASFALTOVÝ BETON PRO LOŽNÍ VRSTVY ACL 16+, 16S TL. 50MM</t>
  </si>
  <si>
    <t>280=280.000 [A]</t>
  </si>
  <si>
    <t>20=20.000 [A]</t>
  </si>
  <si>
    <t>20*0,25=5.000 [A]</t>
  </si>
  <si>
    <t>317=317.000 [A]</t>
  </si>
  <si>
    <t>13,5*0,2*1,5+3,7*0,5=5.900 [A]</t>
  </si>
  <si>
    <t>96617</t>
  </si>
  <si>
    <t>BOURÁNÍ KONSTRUKCÍ ZE DŘEVA</t>
  </si>
  <si>
    <t>26*0,15*0,52=2.028 [A]</t>
  </si>
  <si>
    <t>R93863</t>
  </si>
  <si>
    <t>OČIŠTĚNÍ OCEL KONSTR CHEMICKY</t>
  </si>
  <si>
    <t>61+540=601.000 [A] 
madlo plus příčle</t>
  </si>
  <si>
    <t>položka zahrnuje očištění předepsaným způsobem včetně odklizení vzniklého odpadu  
R-položka zahrnuje očištění starého nátěru na zábradlí a nový nátěr</t>
  </si>
  <si>
    <t>(215+202+24)*1,8=793.800 [A]</t>
  </si>
  <si>
    <t>67,3*2,2=148.060 [A]</t>
  </si>
  <si>
    <t>32*2,3+5,9*2,3+6=93.170 [A]</t>
  </si>
  <si>
    <t>R015520</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</si>
  <si>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</si>
  <si>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</si>
  <si>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2*0,65=1.300 [A]</t>
  </si>
  <si>
    <t>D.2.2</t>
  </si>
  <si>
    <t>Pozemní stavební objekty</t>
  </si>
  <si>
    <t xml:space="preserve">  SO 11-72-01</t>
  </si>
  <si>
    <t>T.ú. Blansko - Rájec-Jestřebí, technologický objekt</t>
  </si>
  <si>
    <t>SO 11-72-01</t>
  </si>
  <si>
    <t>O2</t>
  </si>
  <si>
    <t>SO 11-72-01 A</t>
  </si>
  <si>
    <t>122151103</t>
  </si>
  <si>
    <t>Odkopávky a prokopávky nezapažené v hornině třídy těžitelnosti I, skupiny 1 a 2 objem do 100 m3 strojně</t>
  </si>
  <si>
    <t>CS ÚRS 2020 01</t>
  </si>
  <si>
    <t>(6,98*4,26*1,76)*1,2</t>
  </si>
  <si>
    <t>1. V cenách jsou započteny i náklady na přehození výkopku na vzdálenost do 3 m nebo naložení na dopravní prostředek.</t>
  </si>
  <si>
    <t>167151101</t>
  </si>
  <si>
    <t>Nakládání výkopku z hornin třídy těžitelnosti I, skupiny 1 až 3 do 100 m3</t>
  </si>
  <si>
    <t>62,800-14,612</t>
  </si>
  <si>
    <t>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</si>
  <si>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171151103</t>
  </si>
  <si>
    <t>Uložení sypaniny z hornin soudržných do násypů zhutněných</t>
  </si>
  <si>
    <t>((6,94*4,22*1,21)-(5,97*3,22*1,21))*1,2</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</si>
  <si>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t>
  </si>
  <si>
    <t>460600023</t>
  </si>
  <si>
    <t>Vodorovné přemístění horniny jakékoliv třídy do 1000 m</t>
  </si>
  <si>
    <t>1. V cenách -0021 až -0031 nejsou započteny místní poplatky za uložení výkopku na řízenou skládku.  
2. V cenách -0041 až -0071 nejsou započteny poplatky za uložení suti na řízenou skládku a recyklaci.</t>
  </si>
  <si>
    <t>Zakládání</t>
  </si>
  <si>
    <t>271532212</t>
  </si>
  <si>
    <t>Podsyp pod základové konstrukce se zhutněním z hrubého kameniva frakce 16 až 32 mm</t>
  </si>
  <si>
    <t>(6,1*3,38*0,3)*1,2</t>
  </si>
  <si>
    <t>1. Ceny slouží pro ocenění násypů pod základové konstrukce tloušťky vrstvy do 300 mm.  
2. Násypy s tloušťkou vrstvy přesahující 300 mm se ocení cenami souboru cen 213 31-…. Polštáře zhutněné pod základy v katalogu 800-2 Zvláštní zakládání objektů.</t>
  </si>
  <si>
    <t>273313511</t>
  </si>
  <si>
    <t>Základové desky z betonu tř. C 12/15</t>
  </si>
  <si>
    <t>(6,1*3,38*0,05)*1,2</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</si>
  <si>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</si>
  <si>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273313711</t>
  </si>
  <si>
    <t>Základové desky z betonu tř. C 20/25</t>
  </si>
  <si>
    <t>(6,1*3,38*0,2)*1,2</t>
  </si>
  <si>
    <t>273351122</t>
  </si>
  <si>
    <t>Odstranění bednění základových desek</t>
  </si>
  <si>
    <t>CS ÚRS 2021 02</t>
  </si>
  <si>
    <t>(((6,1*0,25)*2)+((3,38*0,25)*2))*1,2</t>
  </si>
  <si>
    <t>273362021</t>
  </si>
  <si>
    <t>Výztuž základových desek svařovanými sítěmi Kari</t>
  </si>
  <si>
    <t>4,948*0,2</t>
  </si>
  <si>
    <t>460080202</t>
  </si>
  <si>
    <t>Zřízení zabudovaného bednění základových konstrukcí</t>
  </si>
  <si>
    <t>58344171</t>
  </si>
  <si>
    <t>štěrkodrť frakce 0/32</t>
  </si>
  <si>
    <t>6,58*3,86*0,3 m3 štěrkodrti 
7,62*2,64 
Součet 20,117</t>
  </si>
  <si>
    <t>58932312</t>
  </si>
  <si>
    <t>beton C 12/15 kamenivo frakce 0/16</t>
  </si>
  <si>
    <t>58932910</t>
  </si>
  <si>
    <t>beton C 20/25 X0XC2 kamenivo frakce 0/22</t>
  </si>
  <si>
    <t>59010100</t>
  </si>
  <si>
    <t>deska bednící štěpkocementová jednovrstvá tl 25mm</t>
  </si>
  <si>
    <t>RHU.12563241005</t>
  </si>
  <si>
    <t>kari síť RM 100 (100 x 100mm)</t>
  </si>
  <si>
    <t>6,1*33 první směr 
3,38*6 druhý směr 
221,580*2 
Součet 443,16</t>
  </si>
  <si>
    <t>RHU.12563441007</t>
  </si>
  <si>
    <t>spojka kari sítě</t>
  </si>
  <si>
    <t>24*2</t>
  </si>
  <si>
    <t>46-M</t>
  </si>
  <si>
    <t>Zemní práce při extr.mont.pracích</t>
  </si>
  <si>
    <t>R001</t>
  </si>
  <si>
    <t>Technologický prefabrikovaný objekt 5,98x3,26m</t>
  </si>
  <si>
    <t>711</t>
  </si>
  <si>
    <t>Izolace proti vodě, vlhkosti a plynům</t>
  </si>
  <si>
    <t>24551040</t>
  </si>
  <si>
    <t>stěrka hydroizolační dvousložková cemento-polymerová pod dlažbu</t>
  </si>
  <si>
    <t>1,5*(17,864+24,509)</t>
  </si>
  <si>
    <t>711111051</t>
  </si>
  <si>
    <t>Provedení izolace proti zemní vlhkosti vodorovné za studena 2x nátěr tekutou elastickou hydroizolací</t>
  </si>
  <si>
    <t>5,8*3,08</t>
  </si>
  <si>
    <t>711112051</t>
  </si>
  <si>
    <t>Provedení izolace proti zemní vlhkosti svislé za studena 2x nátěr tekutou elastickou hydroizolací</t>
  </si>
  <si>
    <t>(5,8*1,38)*2 
(3,08*1,38)*2 
Součet 24,509</t>
  </si>
  <si>
    <t>48,188*2,68</t>
  </si>
  <si>
    <t>SO 11-72-01 B</t>
  </si>
  <si>
    <t>T.ú. Blansko – Rájec-Jestřebí, technologický objekt, elektroinstalace</t>
  </si>
  <si>
    <t>Všeobecné práce pro silnoproud a slaboproud</t>
  </si>
  <si>
    <t>702521</t>
  </si>
  <si>
    <t>PRŮRAZ ZDIVEM (PŘÍČKOU) BETONOVÝM TLOUŠŤKY DO 45 CM</t>
  </si>
  <si>
    <t>viz přílohy projektové dokumentace</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</si>
  <si>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</si>
  <si>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703512</t>
  </si>
  <si>
    <t>ELEKTROINSTALAČNÍ LIŠTA ŠÍŘKY PŘES 30 DO 60 MM</t>
  </si>
  <si>
    <t>1. Položka obsahuje: – přípravu podkladu pro osazení2. Položka neobsahuje: X3. Způsob měření:Měří se metr délkový.</t>
  </si>
  <si>
    <t>741</t>
  </si>
  <si>
    <t>Silnoproud - Elektroinstalační materiál, ocelové konstrukce, uzemnění</t>
  </si>
  <si>
    <t>741112</t>
  </si>
  <si>
    <t>KRABICE (ROZVODKA) INSTALAČNÍ PŘÍSTROJOVÁ SE SVORKOVNICÍ DO 4 MM2</t>
  </si>
  <si>
    <t>1. Položka obsahuje: – přípravu podkladu pro osazení – veškerý materiál a práce pro upevnění nebo uchycení krabice2. Položka neobsahuje: X3. Způsob měření:Udává se počet kusů kompletní konstrukce nebo práce.</t>
  </si>
  <si>
    <t>741212</t>
  </si>
  <si>
    <t>SPÍNAČ INSTALAČNÍ JEDNODUCHÝ KOMPLETNÍ NÁSTĚNNÝ - KRYTÍ MIN. IP 44</t>
  </si>
  <si>
    <t>1. Položka obsahuje: – kompletní přístroj vč. příslušenství2. Položka neobsahuje: X3. Způsob měření:Udává se počet kusů kompletní konstrukce nebo práce.</t>
  </si>
  <si>
    <t>741311</t>
  </si>
  <si>
    <t>ZÁSUVKA INSTALAČNÍ JEDNODUCHÁ, MONTÁŽ NA KRABICI</t>
  </si>
  <si>
    <t>741533</t>
  </si>
  <si>
    <t>SVÍTIDLO INTERIÉROVÉ LED (IP 20) OD 26 DO 45 W</t>
  </si>
  <si>
    <t>1. Položka obsahuje: – kompletní svítidlo vč. zdroje a příslušenství2. Položka neobsahuje: X3. Způsob měření:Udává se počet kusů kompletní konstrukce nebo práce.</t>
  </si>
  <si>
    <t>741541</t>
  </si>
  <si>
    <t>SVÍTIDLO INTERIÉROVÉ NOUZOVÉ DO 10 W</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</si>
  <si>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</si>
  <si>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</si>
  <si>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</si>
  <si>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</si>
  <si>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1. Položka obsahuje: – všechny práce spojené s úpravou kabelů pro montáž včetně veškerého příslušentsví2. Položka neobsahuje: X3. Způsob měření:Udává se počet kusů kompletní konstrukce nebo práce.</t>
  </si>
  <si>
    <t>Silnoproud - Zkoušky, revize a HZS</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</si>
  <si>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</si>
  <si>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</si>
  <si>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</si>
  <si>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1. Položka obsahuje: – cenu za vyhotovení dokladu právnickou osobou o silnoproudých zařízeních a vydání průkazu způsobilosti2. Položka neobsahuje: X3. Způsob měření:Udává se počet kusů kompletní konstrukce nebo práce.</t>
  </si>
  <si>
    <t>1. Položka obsahuje: – cenu za provedení měření kabelu/ vodiče vč. vyhotovení protokolu2. Položka neobsahuje: X3. Způsob měření:Udává se počet kusů kompletní konstrukce nebo práce.</t>
  </si>
  <si>
    <t>1. Položka obsahuje: – cenu za měření dle příslušných norem a předpisů, včetně vystavení protokolu2. Položka neobsahuje: X3. Způsob měření:Udává se počet kusů kompletní konstrukce nebo práce.</t>
  </si>
  <si>
    <t>1. Položka obsahuje: – cenu za práce spojené s uváděním zařízení do provozu, drobné montážní práce v rozvaděčích, koordinaci se zhotoviteli souvisejících zařízení apod.2. Položka neobsahuje: X3. Způsob měření:Udává se čas v hodinách.</t>
  </si>
  <si>
    <t>R015910</t>
  </si>
  <si>
    <t>POPLATKY ZA LIKVIDACI ODPADŮ NEKONTAMINOVANÝCH - 15 01 02 - OBALY PLASTOVÉ, VČETNĚ DOPRAVY</t>
  </si>
  <si>
    <t>R015920</t>
  </si>
  <si>
    <t>POPLATKY ZA LIKVIDACI ODPADŮ NEKONTAMINOVANÝCH - 15 01 01 - OBALY PAPÍROVÉ, VČETNĚ DOPRAVY</t>
  </si>
  <si>
    <t xml:space="preserve">  SO 11-73-01</t>
  </si>
  <si>
    <t>T.ú. Blansko - Rájec-Jestřebí, veřejné WC</t>
  </si>
  <si>
    <t>SO 11-73-01</t>
  </si>
  <si>
    <t>SO 11-73-01 A</t>
  </si>
  <si>
    <t>131151103</t>
  </si>
  <si>
    <t>Hloubení jam nezapažených v hornině třídy těžitelnosti I, skupiny 1 a 2 objem do 100 m3 strojně</t>
  </si>
  <si>
    <t>(71,84*1,2)*1,2</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</si>
  <si>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</si>
  <si>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162351103</t>
  </si>
  <si>
    <t>Vodorovné přemístění do 500 m výkopku/sypaniny z horniny třídy těžitelnosti I, skupiny 1 až 3</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</si>
  <si>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</si>
  <si>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((71,84-9,03)*1,2)*1,2</t>
  </si>
  <si>
    <t>13021010</t>
  </si>
  <si>
    <t>tyč ocelová kruhová žebírková DIN 488 jakost B500B (10 505) výztuž do betonu D 6mm</t>
  </si>
  <si>
    <t>(0,163+6,773)*0,09</t>
  </si>
  <si>
    <t>271532213</t>
  </si>
  <si>
    <t>Podsyp pod základové konstrukce se zhutněním z hrubého kameniva frakce 8 až 16 mm</t>
  </si>
  <si>
    <t>(9,03*0,1)*1,2</t>
  </si>
  <si>
    <t>26,96*0,15</t>
  </si>
  <si>
    <t>273351121</t>
  </si>
  <si>
    <t>Zřízení bednění základových desek</t>
  </si>
  <si>
    <t>24,12*0,15</t>
  </si>
  <si>
    <t>1. Ceny jsou určeny pro bednění ve volném prostranství, ve volných nebo zapažených jamách, rýhách a šachtách.  
2. Kruhové nebo obloukové bednění poloměru do 1 m se oceňuje individuálně.</t>
  </si>
  <si>
    <t>4,004*0,09</t>
  </si>
  <si>
    <t>1. Ceny platí pro desky rovné, s náběhy, hřibové nebo upnuté do žeber včetně výztuže těchto žeber.</t>
  </si>
  <si>
    <t>274313711</t>
  </si>
  <si>
    <t>Základové pásy z betonu tř. C 20/25</t>
  </si>
  <si>
    <t>9,03*0,75</t>
  </si>
  <si>
    <t>274351121</t>
  </si>
  <si>
    <t>Zřízení bednění základových pasů rovného</t>
  </si>
  <si>
    <t>9,51*0,75 
1,88*0,75 
3,155*0,75 
6,165*0,75 
3,01*0,75 
8,71*0,75 
1,48*0,75 
2,8*0,75 
6,165*0,75 
2,21*0,75 
33,816*1,2</t>
  </si>
  <si>
    <t>274351122</t>
  </si>
  <si>
    <t>Odstranění bednění základových pasů rovného</t>
  </si>
  <si>
    <t>40,579</t>
  </si>
  <si>
    <t>279361821</t>
  </si>
  <si>
    <t>Výztuž základových zdí nosných betonářskou ocelí 10 505</t>
  </si>
  <si>
    <t>6,773*0,09</t>
  </si>
  <si>
    <t>CS ÚRS 2019 02</t>
  </si>
  <si>
    <t>4,004+6,773</t>
  </si>
  <si>
    <t>40,579 
24,12*0,15 
24,12*0,25 "bednění věnců 
Součet 50,227</t>
  </si>
  <si>
    <t>3,1*95 první směr 
9,51*30 druhý směr 
579,80*2 
Součet 1159,6</t>
  </si>
  <si>
    <t>30*2</t>
  </si>
  <si>
    <t>Svislé a kompletní konstrukce</t>
  </si>
  <si>
    <t>311235191</t>
  </si>
  <si>
    <t>Zdivo jednovrstvé z cihel broušených přes P10 do P15 na tenkovrstvou maltu tl 380 mm</t>
  </si>
  <si>
    <t>24,12*3,4</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</si>
  <si>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</si>
  <si>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342273111</t>
  </si>
  <si>
    <t>Příčka tl 115 mm z bloků z lehkého keramického betonu tl 115 mm</t>
  </si>
  <si>
    <t>(2,25*2,5)*3</t>
  </si>
  <si>
    <t>342291121</t>
  </si>
  <si>
    <t>Ukotvení příček k cihelným konstrukcím plochými kotvami</t>
  </si>
  <si>
    <t>(2,5*13)*3</t>
  </si>
  <si>
    <t>1. V 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</si>
  <si>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59339506</t>
  </si>
  <si>
    <t>panel stropní keramický v 230mm š 60mm dl 3,25m</t>
  </si>
  <si>
    <t>26,96</t>
  </si>
  <si>
    <t>59612001</t>
  </si>
  <si>
    <t>cihelný blok děrovaný do P10 pro zdivo tl 115mm</t>
  </si>
  <si>
    <t>16,875</t>
  </si>
  <si>
    <t>59612046</t>
  </si>
  <si>
    <t>cihelný blok děrovaný broušený do P10 pro zdivo tl 380mm včetně pojiva (zdící pěny)</t>
  </si>
  <si>
    <t>59640022</t>
  </si>
  <si>
    <t>překlad keramický nosný š 70mm dl 1,25m</t>
  </si>
  <si>
    <t>59640023</t>
  </si>
  <si>
    <t>překlad keramický nosný š 70mm dl 1,50m</t>
  </si>
  <si>
    <t>59640024</t>
  </si>
  <si>
    <t>překlad keramický nosný š 70mm dl 1,75m</t>
  </si>
  <si>
    <t>R317142412001</t>
  </si>
  <si>
    <t>Překlad nosný š 70 mm v do 250 mm na tenkovrstvou maltu dl 1250 mm</t>
  </si>
  <si>
    <t>1. V cenách jsou započteny náklady na dodání a uložení překladu, včetně podmazání ložné plochy tenkovrstvou maltou.</t>
  </si>
  <si>
    <t>R317142424</t>
  </si>
  <si>
    <t>Překlad nosný š 70 mm v do 250 mm na tenkovrstvou maltu dl 1500 mm</t>
  </si>
  <si>
    <t>R3171424242</t>
  </si>
  <si>
    <t>Překlad nosný š 70 mm v do 250 mm na tenkovrstvou maltu dl 1750 mm</t>
  </si>
  <si>
    <t>R317998133</t>
  </si>
  <si>
    <t>Tepelná izolace mezi překlady v 25 cm z XPS tl 100 mm</t>
  </si>
  <si>
    <t>1,25+1,25+1,5</t>
  </si>
  <si>
    <t>417321313</t>
  </si>
  <si>
    <t>Ztužující pásy a věnce ze ŽB tř. C 16/20</t>
  </si>
  <si>
    <t>24,12*0,25*0,3</t>
  </si>
  <si>
    <t>417361821</t>
  </si>
  <si>
    <t>Výztuž ztužujících pásů a věnců betonářskou ocelí 10 505</t>
  </si>
  <si>
    <t>1,809*0,09</t>
  </si>
  <si>
    <t>Úpravy povrchů, podlahy a osazování výplní</t>
  </si>
  <si>
    <t>59761370</t>
  </si>
  <si>
    <t>dlažba velkoformátová keramická slinutá přes 0,5 do 2 ks/m2</t>
  </si>
  <si>
    <t>21,17 
21,17 * 1,02 ' Přepočtené koeficientem množství</t>
  </si>
  <si>
    <t>R611321145</t>
  </si>
  <si>
    <t>Vápenocementová omítka štuková dvouvrstvá vnitřních stropních konstrukcí nanášená ručně</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</si>
  <si>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</si>
  <si>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R612321141</t>
  </si>
  <si>
    <t>Vápenocementová omítka štuková dvouvrstvá stěn nanášená ručně</t>
  </si>
  <si>
    <t>(24,12*3,0)+(21,17*0,25)+((2,25*6)*0,25)</t>
  </si>
  <si>
    <t>58581005</t>
  </si>
  <si>
    <t>malta těsnící hydraulicky rychle tuhnoucí se síranovzdorným pojivem</t>
  </si>
  <si>
    <t>1,5*(26,96+16,884)</t>
  </si>
  <si>
    <t>711191101</t>
  </si>
  <si>
    <t>Provedení izolace proti zemní vlhkosti hydroizolační stěrkou vodorovné na betonu, 1 vrstva</t>
  </si>
  <si>
    <t>1. V cenách nejsou započteny náklady na dodávku materiálu, tyto se oceňují ve specifikaci.</t>
  </si>
  <si>
    <t>711192102</t>
  </si>
  <si>
    <t>Provedení izolace proti zemní vlhkosti hydroizolační stěrkou svislé na zdivu, 1 vrstva</t>
  </si>
  <si>
    <t>24,12*0,7</t>
  </si>
  <si>
    <t>713</t>
  </si>
  <si>
    <t>Izolace tepelné</t>
  </si>
  <si>
    <t>63150980</t>
  </si>
  <si>
    <t>rohož izolační z minerální vlny lamelová s Al fólií 25kg/m3 tl 20mm</t>
  </si>
  <si>
    <t>26,96 * 1,02 ' Přepočtené koeficientem množství</t>
  </si>
  <si>
    <t>713111111</t>
  </si>
  <si>
    <t>Montáž izolace tepelné vrchem stropů volně kladenými rohožemi, pásy, dílci, deskami</t>
  </si>
  <si>
    <t>762</t>
  </si>
  <si>
    <t>Konstrukce tesařské</t>
  </si>
  <si>
    <t>55341213</t>
  </si>
  <si>
    <t>dveře jednokřídlé ocelové vchodové 800-900x1970 bezpečnostní do bytu třídy RC4</t>
  </si>
  <si>
    <t>61140041</t>
  </si>
  <si>
    <t>okno plastové s fixním zasklením dvojsklo do plochy 1m2</t>
  </si>
  <si>
    <t>0,75</t>
  </si>
  <si>
    <t>61161002</t>
  </si>
  <si>
    <t>dveře jednokřídlé voštinové povrch lakovaný plné 800x1970-2100mm</t>
  </si>
  <si>
    <t>R55341156</t>
  </si>
  <si>
    <t>dveře jednokřídlé ocelové vchodové 900x2100mm</t>
  </si>
  <si>
    <t>R762621120</t>
  </si>
  <si>
    <t>Osazení dveří jednokřídlových</t>
  </si>
  <si>
    <t>0,8*1,97 
0,9*2,1 
0,8*2,1*2 
Součet 6,826</t>
  </si>
  <si>
    <t>781</t>
  </si>
  <si>
    <t>Dokončovací práce - obklady</t>
  </si>
  <si>
    <t>59761026</t>
  </si>
  <si>
    <t>obklad keramický hladký do 12ks/m2</t>
  </si>
  <si>
    <t>((21,17+2,25+2,25+2,25+2,25+2,25+2,25)*2,25)*1,2</t>
  </si>
  <si>
    <t>781474112</t>
  </si>
  <si>
    <t>Montáž obkladů vnitřních keramických hladkých do 12 ks/m2 lepených flexibilním lepidlem</t>
  </si>
  <si>
    <t>1. Položky jsou určeny pro všechny druhy povrchových úprav.</t>
  </si>
  <si>
    <t>Ostatní konstrukce a práce, bourání</t>
  </si>
  <si>
    <t>985675111</t>
  </si>
  <si>
    <t>Bednění ztužujících věnců - zřízení</t>
  </si>
  <si>
    <t>24,12*0,25</t>
  </si>
  <si>
    <t>1. V ceně jsou započteny i náklady očištění bednění.</t>
  </si>
  <si>
    <t>985675121</t>
  </si>
  <si>
    <t>Bednění ztužujících věnců - odstranění</t>
  </si>
  <si>
    <t>((103,450-90,446)*1,45)*1,2</t>
  </si>
  <si>
    <t>SO 11-73-01 B</t>
  </si>
  <si>
    <t>T.ú. Blansko – Rájec-Jestřebí, Veřejné WC, elektroinstalace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</si>
  <si>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</si>
  <si>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</si>
  <si>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Úpravy povrchů, podlahy, výplně otvorů</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</si>
  <si>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</si>
  <si>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</si>
  <si>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</si>
  <si>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</si>
  <si>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</si>
  <si>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</si>
  <si>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</si>
  <si>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</si>
  <si>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703131</t>
  </si>
  <si>
    <t>KABELOVÝ ROŠT/LÁVKA NOSNÝ S FUNKČNÍ ODOLNOSTÍ PŘI POŽÁRU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</si>
  <si>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</si>
  <si>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R703761</t>
  </si>
  <si>
    <t>KABELOVÁ UCPÁVKA VODĚ ODOLNÁ PRO VNITŘNÍ PRŮMĚR OTVORU DO 60 MM</t>
  </si>
  <si>
    <t>741111</t>
  </si>
  <si>
    <t>KRABICE (ROZVODKA) INSTALAČNÍ PŘÍSTROJOVÁ PRÁZDNÁ</t>
  </si>
  <si>
    <t>741221</t>
  </si>
  <si>
    <t>SPÍNAČ INSTALAČNÍ DVOJITÝ KOMPLETNÍ MONTÁŽ NA KRABICI</t>
  </si>
  <si>
    <t>741532</t>
  </si>
  <si>
    <t>SVÍTIDLO INTERIÉROVÉ LED (IP 20) OD 11 DO 25 W</t>
  </si>
  <si>
    <t>741723</t>
  </si>
  <si>
    <t>ČIDLO POHYBOVÉ</t>
  </si>
  <si>
    <t>1. Položka obsahuje: – zapojení a nastavení přístroje2. Položka neobsahuje: X3. Způsob měření:Udává se počet kusů kompletní konstrukce nebo práce.</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</si>
  <si>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</si>
  <si>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</si>
  <si>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</si>
  <si>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</si>
  <si>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741B21</t>
  </si>
  <si>
    <t>ZEMNÍCÍ TYČ NEREZOVÁ (V4A) DÉLKY DO 2 M</t>
  </si>
  <si>
    <t>1. Položka obsahuje: – přípravu podkladu pro osazení – spojování – ochranný nátěr spoje dle příslušných norem2. Položka neobsahuje: X3. Způsob měření:Udává se počet kusů kompletní konstrukce nebo práce.</t>
  </si>
  <si>
    <t>1. Položka obsahuje: – veškeré práce a materiál obsažený v názvu položky2.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</si>
  <si>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</si>
  <si>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</si>
  <si>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</si>
  <si>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připojení zařízení vodičem do Cu 16mm2 k zemnícímu vodiči délky do 2m vč. ukončení2. Položka neobsahuje: X3. Způsob měření:Udává se počet kusů kompletní konstrukce nebo práce.</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</si>
  <si>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</si>
  <si>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</si>
  <si>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743</t>
  </si>
  <si>
    <t>Silnoproud - Silnoproudá zařízení</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</si>
  <si>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</si>
  <si>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</si>
  <si>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</si>
  <si>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744</t>
  </si>
  <si>
    <t>Silnoproud - Rozvaděče nn</t>
  </si>
  <si>
    <t>R744115</t>
  </si>
  <si>
    <t>ROZVADĚČ R-WC DLE PROJEKTOVÉ DOKUMENTACE</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</si>
  <si>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 přístrojové vybavení ( jističe, stykače apod. )3. Způsob měření:Udává se počet kusů kompletní konstrukce nebo práce.</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</si>
  <si>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</si>
  <si>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</si>
  <si>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</si>
  <si>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747212</t>
  </si>
  <si>
    <t>CELKOVÁ PROHLÍDKA, ZKOUŠENÍ, MĚŘENÍ A VYHOTOVENÍ VÝCHOZÍ REVIZNÍ ZPRÁVY, PRO OBJEM IN PŘES 100 DO 500 TIS. KČ</t>
  </si>
  <si>
    <t>747413</t>
  </si>
  <si>
    <t>MĚŘENÍ ZEMNÍCH ODPORŮ - ZEMNICÍ SÍTĚ DÉLKY PÁSKU DO 100 M</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</si>
  <si>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</si>
  <si>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</si>
  <si>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</si>
  <si>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</si>
  <si>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11-74-01</t>
  </si>
  <si>
    <t>T.ú. Blansko - Rájec-Jestřebí, Zastřešení výstupních objektů</t>
  </si>
  <si>
    <t>SO 11-74-01</t>
  </si>
  <si>
    <t>13021012</t>
  </si>
  <si>
    <t>tyč ocelová žebírková jakost BSt 500S výztuž do betonu D 10mm</t>
  </si>
  <si>
    <t>275322511</t>
  </si>
  <si>
    <t>Základové patky ze ŽB se zvýšenými nároky na prostředí tř. C 25/30</t>
  </si>
  <si>
    <t>275361821</t>
  </si>
  <si>
    <t>Výztuž základových patek betonářskou ocelí 10 505 (R)</t>
  </si>
  <si>
    <t>13010760</t>
  </si>
  <si>
    <t>ocel profilová IPE 300 jakost 11 375</t>
  </si>
  <si>
    <t>13010960</t>
  </si>
  <si>
    <t>ocel profilová HE-A 200 jakost 11 375</t>
  </si>
  <si>
    <t>14011036</t>
  </si>
  <si>
    <t>trubka ocelová bezešvá hladká jakost 11 353 60,3x4,0mm</t>
  </si>
  <si>
    <t>4*6,1+4*5,95</t>
  </si>
  <si>
    <t>337173110</t>
  </si>
  <si>
    <t>Montáž ocelových kcí skeletů 1 až 2 podlažních budov</t>
  </si>
  <si>
    <t>6,037+8,389=14.426 [A]</t>
  </si>
  <si>
    <t>Trubka hranatá 200x200x10 mm</t>
  </si>
  <si>
    <t>6*3,41+6*2,71+3*3,38+6*2,68</t>
  </si>
  <si>
    <t>R006</t>
  </si>
  <si>
    <t>Trubka hranatá 120x60x5 mm</t>
  </si>
  <si>
    <t>15*2,71+11*2,68=70.130 [A]</t>
  </si>
  <si>
    <t>R007</t>
  </si>
  <si>
    <t>Trubka hranatá 60x20x3 mm (podkonstrukce pro obklad atiky)</t>
  </si>
  <si>
    <t>84*1+102*1=186.000 [A]</t>
  </si>
  <si>
    <t>R004</t>
  </si>
  <si>
    <t>Výroba ocelové konstrukce</t>
  </si>
  <si>
    <t>R005</t>
  </si>
  <si>
    <t>Dovoz ocelové konstrukce</t>
  </si>
  <si>
    <t>20*2=40.000 [A]</t>
  </si>
  <si>
    <t>444151111</t>
  </si>
  <si>
    <t>Montáž krytiny ocelových střech ze sendvičových panelů šroubovaných budov v do 6 m</t>
  </si>
  <si>
    <t>153+221</t>
  </si>
  <si>
    <t>R002</t>
  </si>
  <si>
    <t>Sendvičový střešní panel</t>
  </si>
  <si>
    <t>55324020</t>
  </si>
  <si>
    <t>kazeta fasádní plechová</t>
  </si>
  <si>
    <t>621271001</t>
  </si>
  <si>
    <t>Montáž odvětrávané fasády podhledů nýtováním na dřevěný rošt bez tepelné izolace</t>
  </si>
  <si>
    <t>622271001</t>
  </si>
  <si>
    <t>Montáž odvětrávané fasády stěn nýtováním na dřevěný rošt bez tepelné izolace</t>
  </si>
  <si>
    <t>R003</t>
  </si>
  <si>
    <t>Kompozitní hliníkový obklad</t>
  </si>
  <si>
    <t>R010</t>
  </si>
  <si>
    <t>Montáž bezpečnostního skla</t>
  </si>
  <si>
    <t>R008</t>
  </si>
  <si>
    <t>Zhotovení protikorozního nátěru ocelových konstrukcí</t>
  </si>
  <si>
    <t>R009</t>
  </si>
  <si>
    <t>Hmota protikorozního nátěru</t>
  </si>
  <si>
    <t>63437141</t>
  </si>
  <si>
    <t>Sklo bezpečnostnostní vrstvené tl 12,4mm</t>
  </si>
  <si>
    <t>998</t>
  </si>
  <si>
    <t>Přesun hmot</t>
  </si>
  <si>
    <t>998014211</t>
  </si>
  <si>
    <t>Přesun hmot pro budovy jednopodlažní z kovových dílců</t>
  </si>
  <si>
    <t xml:space="preserve">  SO 11-77-01</t>
  </si>
  <si>
    <t>Orientační systém</t>
  </si>
  <si>
    <t>SO 11-77-01</t>
  </si>
  <si>
    <t>R7511111</t>
  </si>
  <si>
    <t>DIGITÁLNÍ HLASOVÝ MAJÁČEK PRO NEVIDOMÉ, DODÁVKA A MONTÁŽ</t>
  </si>
  <si>
    <t>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Udává se počet kusů kompletní konstrukce nebo práce.</t>
  </si>
  <si>
    <t>R923731</t>
  </si>
  <si>
    <t>TABULE VELIKOSTI 1100X355 MM "OZNAČENÍ SMĚRŮ"</t>
  </si>
  <si>
    <t>R923751</t>
  </si>
  <si>
    <t>TABULE ORIENTAČNÍHO SYSTÉMU VELIKOSTI 960X240 MM (NA ZASTŘEŠENÍ PODCHODU)</t>
  </si>
  <si>
    <t>TABULE ORIENTAČNÍHO SYSTÉMU CÍLOVÁ VELIKOSTI 240X240 MM, NA STĚNĚ,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</si>
  <si>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</si>
  <si>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TABULE ORIENTAČNÍHO SYSTÉMU CÍLOVÁ VELIKOSTI 640X240 MM, NA STĚNĚ, JEDNOSTRANNÁ</t>
  </si>
  <si>
    <t>R9237517</t>
  </si>
  <si>
    <t>TABULE ORIENTAČNÍHO SYSTÉMU VELIKOSTI 340X340 MM,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</si>
  <si>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</si>
  <si>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R923762</t>
  </si>
  <si>
    <t>HMATNÝ ŠTÍTEK S  BRAILLOVÝM PÍSMEM (NA DVEŘNÍ KŘÍDLO NEBO TURNIKET)</t>
  </si>
  <si>
    <t>1. Položka obsahuje:   
 – dodávku a montáž štítku v příslušném provedení včetně upevňovacího a pomocného materiálu   
 – protikorozní úpravu, není-li tato provedena již z výroby nebo daná vlastnostmi použitého materiálu   
2. Způsob měření:   
Udává se počet kusů kompletní konstrukce nebo práce.</t>
  </si>
  <si>
    <t xml:space="preserve">  SO 11-78-01</t>
  </si>
  <si>
    <t>T.ú. Blansko - Rájec-Jestřebí, demolice objektu na parc. č. st. 1651</t>
  </si>
  <si>
    <t>SO 11-78-01</t>
  </si>
  <si>
    <t>319,699*0,5</t>
  </si>
  <si>
    <t>311237161</t>
  </si>
  <si>
    <t>Zdivo jednovrstvé tepelně izolační z cihel broušených na tenkovrstvou maltu U přes 0,14 do 0,18 W/m2K tl zdiva 500 mm</t>
  </si>
  <si>
    <t>0,9*2</t>
  </si>
  <si>
    <t>59612095</t>
  </si>
  <si>
    <t>cihelný blok děrovaný broušený U 0,14-0,18W/m2K pro tepelně izolační zdivo tl 500mm včetně pojiva (zdící pěny)</t>
  </si>
  <si>
    <t>58591504</t>
  </si>
  <si>
    <t>směs suchá omítková jádrová ruční jemná</t>
  </si>
  <si>
    <t>0,03*90,084</t>
  </si>
  <si>
    <t>622321121</t>
  </si>
  <si>
    <t>Vápenocementová omítka hladká jednovrstvá vnějších stěn nanášená ručně</t>
  </si>
  <si>
    <t>75,07*1,2</t>
  </si>
  <si>
    <t>714</t>
  </si>
  <si>
    <t>Akustická a protiotřesová opatření</t>
  </si>
  <si>
    <t>714140801</t>
  </si>
  <si>
    <t>Demontáž zvukotěsných oken se zasklením jednoduchým</t>
  </si>
  <si>
    <t>714140802</t>
  </si>
  <si>
    <t>Demontáž zvukotěsných oken se zasklením dvojnásobným</t>
  </si>
  <si>
    <t>741421833</t>
  </si>
  <si>
    <t>Demontáž drátu nebo lana svodového vedení D přes 8 mm šikmá střecha</t>
  </si>
  <si>
    <t>765</t>
  </si>
  <si>
    <t>Krytina skládaná</t>
  </si>
  <si>
    <t>765142813</t>
  </si>
  <si>
    <t>Demontáž krytiny z polykarbonátových vlnitých, trapézových desek sklonu střechy do 30°</t>
  </si>
  <si>
    <t>333,087</t>
  </si>
  <si>
    <t>767</t>
  </si>
  <si>
    <t>Konstrukce zámečnické</t>
  </si>
  <si>
    <t>767641805</t>
  </si>
  <si>
    <t>Demontáž zárubní dveří odřezáním plochy přes 2,5 do 4,5 m2</t>
  </si>
  <si>
    <t>781471810</t>
  </si>
  <si>
    <t>Demontáž obkladů z obkladaček keramických kladených do malty</t>
  </si>
  <si>
    <t>(1+0,86+2+1,2+1,2+0,86+1,2+1,2+0,86+1,2+1,2+0,86+1,2+1,2+0,86+1+1+0,98+1,86+2)*2 
(0,8+0,2+1,3+1,3+0,86)*2 
Součet 56,4</t>
  </si>
  <si>
    <t>981513111</t>
  </si>
  <si>
    <t>Demolice konstrukcí objektů zděných na MVC těžkou mechanizací</t>
  </si>
  <si>
    <t>(((18,8*5,1)+(9,45*5,1)+(23,75*5,1)+(11,85*5,1)+(7,95*5,1))*0,5)*1,2</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</si>
  <si>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t>
  </si>
  <si>
    <t>981513114</t>
  </si>
  <si>
    <t>Demolice konstrukcí objektů z betonu železového těžkou mechanizací</t>
  </si>
  <si>
    <t>18,8*0,5*0,8 
23,75*0,5*0,8 
2,78*0,5*0,8 
(9,45*0,5*0,8)*4 
11,85*0,5*0,8 
2,7*0,5*0,8 
4,05*0,5*0,8 
((23,750+2,78)*11,85)*0,2 
103,568*1,2</t>
  </si>
  <si>
    <t>(2*219,708)*1,2</t>
  </si>
  <si>
    <t>R015121</t>
  </si>
  <si>
    <t>POPLATKY ZA LIKVIDACI ODPADŮ NEKONTAMINOVANÝCH - 17 09 04 SMĚSNÉ STAVEBNÍ A DEMOLIČNÍ ODPADY Z INTERIÉRŮ BUDOV, RÁMY OKEN SE SKLENĚNOU VÝPLNÍ, VČETNĚ DOPRAVY</t>
  </si>
  <si>
    <t>(1,7*124,282)*1,2</t>
  </si>
  <si>
    <t>R015820</t>
  </si>
  <si>
    <t>POPLATKY ZA LIKVIDACI ODPADŮ NEKONTAMINOVANÝCH - 17 04 07 - ŠROT SMĚSNÝCH KOVŮ, VČETNĚ DOPRAVY</t>
  </si>
  <si>
    <t>VRN3</t>
  </si>
  <si>
    <t>Zařízení staveniště</t>
  </si>
  <si>
    <t>R032103000</t>
  </si>
  <si>
    <t>Obytná stavební buňka pro prodej lístku v rámci výstavby</t>
  </si>
  <si>
    <t>…</t>
  </si>
  <si>
    <t xml:space="preserve">  SO 11-79-01</t>
  </si>
  <si>
    <t>T.ú. Blansko - Rájec-Jestřebí, mobiliář</t>
  </si>
  <si>
    <t>SO 11-79-01</t>
  </si>
  <si>
    <t>122211101</t>
  </si>
  <si>
    <t>Odkopávky a prokopávky v hornině třídy těžitelnosti I, skupiny 3 ručně</t>
  </si>
  <si>
    <t>(((0,2*0,2*0,5)*4)+((0,35*0,87*0,35)*3))*1,2</t>
  </si>
  <si>
    <t>1. Ceny lze použít pro jakékoliv množství odkopané zeminy.  
2. V cenách jsou započteny i náklady na přehození výkopku na vzdálenost do 3 m nebo naložení na dopravní prostředek.</t>
  </si>
  <si>
    <t>((((0,2*0,5)*4)*4)+(((0,35*0,35)*12)+(0,35*0,87)*12))*1,2</t>
  </si>
  <si>
    <t>275313611</t>
  </si>
  <si>
    <t>Základové patky z betonu tř. C 16/20</t>
  </si>
  <si>
    <t>58932571</t>
  </si>
  <si>
    <t>beton C 16/20 X0,XC1 kamenivo frakce 0/16</t>
  </si>
  <si>
    <t>275351111</t>
  </si>
  <si>
    <t>Bednění základových bloků tradiční oboustranné</t>
  </si>
  <si>
    <t>1. V cenách jsou započteny i náklady na:  
a) případné nutné přepažování,  
b) odstranění bednění.  
2. Výška bednění se určuje jako svislá vzdálenost mezi základovou spárou a horní hranicí základu.</t>
  </si>
  <si>
    <t>Cykloboxy 1040(960)x2100x1430mm</t>
  </si>
  <si>
    <t>Stojan na kola 600x60x1005 mm</t>
  </si>
  <si>
    <t>936104213</t>
  </si>
  <si>
    <t>Montáž odpadkového koše kotevními šrouby na pevný podklad</t>
  </si>
  <si>
    <t>936124113</t>
  </si>
  <si>
    <t>Montáž lavičky stabilní kotvené šrouby na pevný podklad</t>
  </si>
  <si>
    <t>R74910103</t>
  </si>
  <si>
    <t>Ocelová venkovní lavička</t>
  </si>
  <si>
    <t>R74910222</t>
  </si>
  <si>
    <t>Odpadkový koš</t>
  </si>
  <si>
    <t>2,68*0,480</t>
  </si>
  <si>
    <t>D.2.3</t>
  </si>
  <si>
    <t>Trakční a energetická zařízení</t>
  </si>
  <si>
    <t xml:space="preserve">  SO 11-81-01</t>
  </si>
  <si>
    <t>Žst. Blansko, úpravy trakčního vedení</t>
  </si>
  <si>
    <t>SO 11-81-01</t>
  </si>
  <si>
    <t>74A</t>
  </si>
  <si>
    <t>Základy TV</t>
  </si>
  <si>
    <t>272366</t>
  </si>
  <si>
    <t>VÝZTUŽ ZÁKLADŮ Z KARI SÍTÍ</t>
  </si>
  <si>
    <t>Technická specifikace položky odpovídá příslušné cenové soustavě.</t>
  </si>
  <si>
    <t>74A110</t>
  </si>
  <si>
    <t>ZÁKLAD TV HLOUBENÝ V JAKÉKOLIV TŘÍDĚ ZEMINY</t>
  </si>
  <si>
    <t>74A150</t>
  </si>
  <si>
    <t>ODVOZ ZEMINY Z VÝKOPU (NA LIKVIDACI ODPADŮ NEBO JINÉ URČENÉ MÍSTO)</t>
  </si>
  <si>
    <t>M3KM</t>
  </si>
  <si>
    <t>74A310</t>
  </si>
  <si>
    <t>PŘÍDAVNÁ VÝZTUŽ PRO ZÁKLAD TV</t>
  </si>
  <si>
    <t>74A330</t>
  </si>
  <si>
    <t>SVORNÍKOVÝ KOŠ PRO ZÁKLAD TV</t>
  </si>
  <si>
    <t>74A350</t>
  </si>
  <si>
    <t>KORUGOVANÁ ROURA PRO ZÁKLAD TV</t>
  </si>
  <si>
    <t>74A430</t>
  </si>
  <si>
    <t>HLAVIČKA PRO ZÁKLAD</t>
  </si>
  <si>
    <t>74A450</t>
  </si>
  <si>
    <t>ÚPRAVA KABELŮ U ZÁKLADU TV</t>
  </si>
  <si>
    <t>74A460</t>
  </si>
  <si>
    <t>ÚPRAVA ODVODNĚNÍ U ZÁKLADU TV</t>
  </si>
  <si>
    <t>74A470</t>
  </si>
  <si>
    <t>ÚPRAVA OPLOCENÍ U ZÁKLADU TV</t>
  </si>
  <si>
    <t>74AF11</t>
  </si>
  <si>
    <t>TAŽNÉ HNACÍ VOZIDLO K PRACOVNÍM SOUPRAVÁM (PRO ZÁKLADY - MONTÁŽ)</t>
  </si>
  <si>
    <t>74B</t>
  </si>
  <si>
    <t>Stožáry TV</t>
  </si>
  <si>
    <t>74B114</t>
  </si>
  <si>
    <t>STOŽÁR TV OCELOVÝ TRUBKOVÝ DO DUTINY, TYPU T219 NEBO TB219, DÉLKY PŘES 10 M DO 14 M VČETNĚ</t>
  </si>
  <si>
    <t>74B115</t>
  </si>
  <si>
    <t>STOŽÁR TV OCELOVÝ TRUBKOVÝ DO DUTINY, TYPU T245 NEBO TB245, DÉLKY DO 10 M VČETNĚ</t>
  </si>
  <si>
    <t>74B116</t>
  </si>
  <si>
    <t>STOŽÁR TV OCELOVÝ TRUBKOVÝ DO DUTINY, TYPU T245 NEBO TB245, DÉLKY PŘES 10 M DO 14 M VČETNĚ</t>
  </si>
  <si>
    <t>74B216</t>
  </si>
  <si>
    <t>STOŽÁR TV OCELOVÝ TRUBKOVÝ JEDNODUCHÝ NA SVORNÍKY, TYPU TS245 NEBO TSI245, DÉLKY PŘES 10 M DO 14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</si>
  <si>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</si>
  <si>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</si>
  <si>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</si>
  <si>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</si>
  <si>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74B234</t>
  </si>
  <si>
    <t>STOŽÁR TV OCELOVÝ TRUBKOVÝ JEDNODUCHÝ BRÁNOVÝ NA SVORNÍKY, TYPU TBS245 NEBO TBSI245, DÉLKY PŘES 10 M DO 14 M VČETNĚ</t>
  </si>
  <si>
    <t>74B413</t>
  </si>
  <si>
    <t>STOŽÁR TV OCELOVÝ TRUBKOVÝ DVOJITÝ BRÁNOVÝ NA SVORNÍKY, TYPU 2TBS219 NEBO 2TBSI219, DÉLKY DO 10 M VČETNĚ</t>
  </si>
  <si>
    <t>74B711</t>
  </si>
  <si>
    <t>BRÁNY NEBO VÝLOŽNÍKY - BŘEVNO TYPU 23L</t>
  </si>
  <si>
    <t>74B721</t>
  </si>
  <si>
    <t>PŘIPEVNĚNÍ BŘEVNA BRÁNY NEBO VÝLOŽNÍKU S UKONČENÍM TYPU A NA 1T</t>
  </si>
  <si>
    <t>74B722</t>
  </si>
  <si>
    <t>PŘIPEVNĚNÍ BŘEVNA BRÁNY NEBO VÝLOŽNÍKU S UKONČENÍM TYPU B NA 2T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</si>
  <si>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 ních podpěr.</t>
  </si>
  <si>
    <t>74B741</t>
  </si>
  <si>
    <t>VYVĚŠENÍ BŘEVNA BRÁNY NEBO VÝLOŽNÍKU NA 1T</t>
  </si>
  <si>
    <t>74B750</t>
  </si>
  <si>
    <t>SPOJENÍ DVOJICE T STOŽÁRŮ BŘEVÍNKEM</t>
  </si>
  <si>
    <t>74B830</t>
  </si>
  <si>
    <t>OCELOVÁ KONSTRUKCE NESTANDARDNÍ</t>
  </si>
  <si>
    <t>74B911</t>
  </si>
  <si>
    <t>PŘÍPLATEK ZA MONTÁŽ BŘEVNA BRÁNY NEBO VÝLOŽNÍKU NAD STÁVAJÍCÍM VEDENÍM</t>
  </si>
  <si>
    <t>74BF11</t>
  </si>
  <si>
    <t>TAŽNÉ HNACÍ VOZIDLO K PRACOVNÍM SOUPRAVÁM (PRO STOŽÁRY A BRÁNY - MONTÁŽ )</t>
  </si>
  <si>
    <t>74C</t>
  </si>
  <si>
    <t>Vodiče TV</t>
  </si>
  <si>
    <t>74C121</t>
  </si>
  <si>
    <t>PŘÍPLATEK ZA PLASTOVÝ IZOLÁTOR</t>
  </si>
  <si>
    <t>74C138</t>
  </si>
  <si>
    <t>VYVĚŠENÍ BOČNÍHO DRŽÁKU NA KONZOLE, SIK NEBO SMĚROVÉM LANĚ</t>
  </si>
  <si>
    <t>74C221</t>
  </si>
  <si>
    <t>ZÁVĚS SESTAVY TROLEJOVÉHO VEDENÍ NA BRÁNĚ BEZ PŘÍDAVNÉHO LANA</t>
  </si>
  <si>
    <t>74C222</t>
  </si>
  <si>
    <t>ZÁVĚS SESTAVY TROLEJOVÉHO VEDENÍ NA BRÁNĚ S PŘÍDAVNÝM LANEM</t>
  </si>
  <si>
    <t>74C311</t>
  </si>
  <si>
    <t>KŘÍŽENÍ SESTAV</t>
  </si>
  <si>
    <t>74C312</t>
  </si>
  <si>
    <t>VĚŠÁK TROLEJE ZÁKLADNÍ (PEVNÝ NEBO KLUZNÝ)</t>
  </si>
  <si>
    <t>74C315</t>
  </si>
  <si>
    <t>PROUDOVÉ PROPOJENÍ PODÉLNÝCH POLÍ</t>
  </si>
  <si>
    <t>74C322</t>
  </si>
  <si>
    <t>SPOJKA LAN A TROLEJÍ IZOLOVANÁ</t>
  </si>
  <si>
    <t>74C331</t>
  </si>
  <si>
    <t>DĚLIČ V TROLEJI VČETNĚ TABULKY</t>
  </si>
  <si>
    <t>74C361</t>
  </si>
  <si>
    <t>ODTAH NOSNÉHO LANA A TROLEJE SPOLEČNÝ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</si>
  <si>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</si>
  <si>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</si>
  <si>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</si>
  <si>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</si>
  <si>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</si>
  <si>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</si>
  <si>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</si>
  <si>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</si>
  <si>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74C511</t>
  </si>
  <si>
    <t>POHYBLIVÉ KOTVENÍ SESTAVY TV NA STOŽÁRU - 8 KN</t>
  </si>
  <si>
    <t>74C561</t>
  </si>
  <si>
    <t>PEVNÉ KOTVENÍ NA STOŽÁRU DO 15 KN - SESTAVA TV</t>
  </si>
  <si>
    <t>74C571</t>
  </si>
  <si>
    <t>TAŽENÍ NOSNÉHO LANA 50 MM2 BZ, FE</t>
  </si>
  <si>
    <t>74C581</t>
  </si>
  <si>
    <t>TAŽENÍ TROLEJE 80 MM2 CU</t>
  </si>
  <si>
    <t>74C591</t>
  </si>
  <si>
    <t>VÝŠKOVÁ REGULACE TROLEJE</t>
  </si>
  <si>
    <t>74C592</t>
  </si>
  <si>
    <t>PŘÍPLATEK ZA ROZVINUTÍ NOSNÉHO LANA NAD DOLNÍM SMĚROVÝM LANEM</t>
  </si>
  <si>
    <t>74C596</t>
  </si>
  <si>
    <t>ZAJIŠTĚNÍ KOTVENÍ  NL A TR VŠECH SESTAV</t>
  </si>
  <si>
    <t>74C5A1</t>
  </si>
  <si>
    <t>DEFINITIVNÍ REGULACE POHYBLIVÉHO KOTVENÍ TROLEJE</t>
  </si>
  <si>
    <t>74C5A2</t>
  </si>
  <si>
    <t>DEFINITIVNÍ REGULACE POHYBLIVÉHO KOTVENÍ NOSNÉHO LANA</t>
  </si>
  <si>
    <t>74C967</t>
  </si>
  <si>
    <t>VÝSTRAŽNÁ TABULKA NA STOŽÁRU TV NEBO KONSTRUKCI</t>
  </si>
  <si>
    <t>74C968</t>
  </si>
  <si>
    <t>TABULKA ČÍSLOVÁNÍ STOŽÁRU NEBO POHONU ODPOJOVAČE</t>
  </si>
  <si>
    <t>74C973</t>
  </si>
  <si>
    <t>ÚPRAVY STÁVAJÍCÍHO TV - PROVIZORNÍ STAVY ZA 100 M ZPROVOZŇOVANÉ SKUPINY</t>
  </si>
  <si>
    <t>74C975</t>
  </si>
  <si>
    <t>AKTUALIZACE TV DLE KOLEJOVÝCH POSTUPŮ ZA 100 M ZPROVOZŇOVANÉ SKUPINY</t>
  </si>
  <si>
    <t>74CF11</t>
  </si>
  <si>
    <t>TAŽNÉ HNACÍ VOZIDLO K PRACOVNÍM SOUPRAVÁM (PRO VODIČE - MONTÁŽ)</t>
  </si>
  <si>
    <t>74EF11</t>
  </si>
  <si>
    <t>HNACÍ KOLEJOVÁ VOZIDLA DEMONTÁŽNÍCH SOUPRAV PRO PRÁCE NA TV</t>
  </si>
  <si>
    <t>74F2</t>
  </si>
  <si>
    <t>Nátěry TV</t>
  </si>
  <si>
    <t>74F231</t>
  </si>
  <si>
    <t>BEZPEČNOSTNÍ PRUH NA PODPĚŘE TV ČERNOŽLUTÝ</t>
  </si>
  <si>
    <t>74F232</t>
  </si>
  <si>
    <t>BEZPEČNOSTNÍ PRUH NA PODPĚŘE TV BÍLOČERVENÝ</t>
  </si>
  <si>
    <t>74F3</t>
  </si>
  <si>
    <t>Revize, zkoušky a měření TV</t>
  </si>
  <si>
    <t>74F311</t>
  </si>
  <si>
    <t>MĚŘENÍ PARAMETRŮ TV DYNAMICKÉ (MĚŘÍCÍM VOZEM)</t>
  </si>
  <si>
    <t>74F312</t>
  </si>
  <si>
    <t>MĚŘENÍ PARAMETRŮ TV STATICKÉ</t>
  </si>
  <si>
    <t>74F313</t>
  </si>
  <si>
    <t>MĚŘENÍ ELEKTRICKÝCH VLASTNOSTÍ TV</t>
  </si>
  <si>
    <t>74F321</t>
  </si>
  <si>
    <t>PROTOKOL ZPŮSOBILOSTI</t>
  </si>
  <si>
    <t>74F322</t>
  </si>
  <si>
    <t>REVIZNÍ ZPRÁVA</t>
  </si>
  <si>
    <t>74F323</t>
  </si>
  <si>
    <t>74F331</t>
  </si>
  <si>
    <t>TECHNICKÁ POMOC PŘI VÝSTAVBĚ TV</t>
  </si>
  <si>
    <t>74F332</t>
  </si>
  <si>
    <t>VÝKON ORGANIZAČNÍCH JEDNOTEK SPRÁVCE</t>
  </si>
  <si>
    <t>74F4</t>
  </si>
  <si>
    <t>Demontáže TV</t>
  </si>
  <si>
    <t>74F411</t>
  </si>
  <si>
    <t>DEMONTÁŽ BETONOVÝCH ZÁKLADŮ TV</t>
  </si>
  <si>
    <t>74F422</t>
  </si>
  <si>
    <t>DEMONTÁŽ OCELOVÝCH STOŽÁRŮ TRUBKOVÝCH NEBO PROFILOVÝCH</t>
  </si>
  <si>
    <t>74F423</t>
  </si>
  <si>
    <t>DEMONTÁŽ OCELOVÝCH STOŽÁRŮ PŘÍHRADOVÝCH</t>
  </si>
  <si>
    <t>74F425</t>
  </si>
  <si>
    <t>DEMONTÁŽ BRAN A KRAKORCŮ (VČETNĚ VYVĚŠENÍ A UKONČENÍ)</t>
  </si>
  <si>
    <t>74F429</t>
  </si>
  <si>
    <t>DEMONTÁŽ NESTANDARDNÍCH KOVOVÝCH KONSTRUKCÍ</t>
  </si>
  <si>
    <t>74F432</t>
  </si>
  <si>
    <t>DEMONTÁŽ PŘÍČNÝCH LAN SMĚROVÝCH (VČETNĚ KOTVENÍ)</t>
  </si>
  <si>
    <t>74F435</t>
  </si>
  <si>
    <t>DEMONTÁŽ ZÁVĚSŮ TV NA BRÁNĚ</t>
  </si>
  <si>
    <t>74F441</t>
  </si>
  <si>
    <t>DEMONTÁŽ DĚLIČŮ</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</si>
  <si>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</si>
  <si>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</si>
  <si>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</si>
  <si>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</si>
  <si>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</si>
  <si>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</si>
  <si>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</si>
  <si>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</si>
  <si>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</si>
  <si>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</si>
  <si>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</si>
  <si>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</si>
  <si>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74F467</t>
  </si>
  <si>
    <t>DEMONTÁŽ LAN NOSNÝCH VČETNĚ NÁSTAVKŮ STOČENÍM NA BUBEN</t>
  </si>
  <si>
    <t>74F492</t>
  </si>
  <si>
    <t>DEMONTÁŽ - ODVOZ (NA LIKVIDACI ODPADŮ NEBO JINÉ URČENÉ MÍSTO)</t>
  </si>
  <si>
    <t>tkm</t>
  </si>
  <si>
    <t>74R</t>
  </si>
  <si>
    <t>Různé TV</t>
  </si>
  <si>
    <t>74R000R</t>
  </si>
  <si>
    <t>Kontrolní zaměření základu TV</t>
  </si>
  <si>
    <t>Viz polohový plán</t>
  </si>
  <si>
    <t>85</t>
  </si>
  <si>
    <t>74R001R</t>
  </si>
  <si>
    <t>Vytýčení výšky TK projektované koleje</t>
  </si>
  <si>
    <t>BOD</t>
  </si>
  <si>
    <t>86</t>
  </si>
  <si>
    <t>74R002R</t>
  </si>
  <si>
    <t>Stabilizace plastikovým mezníkem</t>
  </si>
  <si>
    <t>87</t>
  </si>
  <si>
    <t>74R010R</t>
  </si>
  <si>
    <t>Zaměření skutečného stavu trakčního vedení - 1 stožár</t>
  </si>
  <si>
    <t>88</t>
  </si>
  <si>
    <t>74R015R</t>
  </si>
  <si>
    <t>Zaměření skutečného provedení TV 2kolej. trať, malé ŽST    za 100m</t>
  </si>
  <si>
    <t>89</t>
  </si>
  <si>
    <t>91</t>
  </si>
  <si>
    <t>R015270</t>
  </si>
  <si>
    <t>POPLATKY ZA LIKVIDACI ODPADŮ NEKONTAMINOVANÝCH - 17 01 03 IZOLÁTORY PORCELÁNOVÉ VČETNĚ DOPRAVY</t>
  </si>
  <si>
    <t>92</t>
  </si>
  <si>
    <t>93</t>
  </si>
  <si>
    <t>R015840</t>
  </si>
  <si>
    <t>POPLATKY ZA LIKVIDACI ODPADŮ NEKONTAMINOVANÝCH - 17 04 01 - ODPAD MĚDI A JEJÍCH SLITIN, VČETNĚ DOPRAVY</t>
  </si>
  <si>
    <t xml:space="preserve">  SO 11-86-01</t>
  </si>
  <si>
    <t>T.ú. Blansko – Rájec-Jestřebí, přeložka kabeu 6kV</t>
  </si>
  <si>
    <t>SO 11-86-01</t>
  </si>
  <si>
    <t>viz. přílohy projektové dokumentace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</si>
  <si>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</si>
  <si>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</si>
  <si>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Zahrnuje dodání předepsané travní směsi, její výsev na ornici, zalévání, první pokosení, to vše bez ohledu na sklon terénu</t>
  </si>
  <si>
    <t>1. Položka obsahuje:  
 – pomocné mechanismy  
2. Položka neobsahuje:  
 X  
3. Způsob měření:  
Měří se plocha v metrech čtverečných.</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</si>
  <si>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</si>
  <si>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</si>
  <si>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709612</t>
  </si>
  <si>
    <t>DEMONTÁŽ CHRÁNIČKY/TRUBKY</t>
  </si>
  <si>
    <t>1. Položka obsahuje:  
– veškeré práce a materiál obsažený v názvu položky  
2. Položka neobsahuje:  
X  
3. Způsob měření:  
Udává se počet kusů kompletní konstrukce nebo práce.</t>
  </si>
  <si>
    <t>742611</t>
  </si>
  <si>
    <t>KABEL VN - TŘÍŽÍLOVÝ 6-AYKCY DO 70 MM2</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</si>
  <si>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</si>
  <si>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</si>
  <si>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</si>
  <si>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742P13</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</si>
  <si>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</si>
  <si>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</si>
  <si>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</si>
  <si>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</si>
  <si>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</si>
  <si>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</si>
  <si>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</si>
  <si>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</si>
  <si>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</si>
  <si>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</si>
  <si>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</si>
  <si>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</si>
  <si>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</si>
  <si>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74D218</t>
  </si>
  <si>
    <t>SVOD NN KABELU ZE STOŽÁRU TV DO ZEMĚ VČETNĚ KRYTU - NEROZEBÍRATELNÉ PROVEDENÍ</t>
  </si>
  <si>
    <t>74D222</t>
  </si>
  <si>
    <t>UCHYCENÍ NN KABELU NA BŘEVNO V OCHRANNÉ TRUBCE</t>
  </si>
  <si>
    <t>74D607</t>
  </si>
  <si>
    <t>DEMONTÁŽE (OSVĚTLENÍ NA TV) SVOD NN KABELU ZE STOŽÁRU TV DO ZEMĚ VČETNĚ KRYTU</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</si>
  <si>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</si>
  <si>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 xml:space="preserve">  SO 11-86-02</t>
  </si>
  <si>
    <t>T.ú. Blansko – Rájec-Jestřebí, úprava rozvodů nn, osvětlení a DOÚO</t>
  </si>
  <si>
    <t>SO 11-86-02</t>
  </si>
  <si>
    <t>11120</t>
  </si>
  <si>
    <t>ODSTRANĚNÍ KŘOVIN</t>
  </si>
  <si>
    <t>odstranění křovin a stromů do průměru 100 mmdoprava dřevin bez ohledu na vzdálenostspálení na hromadách nebo štěpkování</t>
  </si>
  <si>
    <t>11201</t>
  </si>
  <si>
    <t>KÁCENÍ STROMŮ D KMENE DO 0,5M S ODSTRANĚNÍM PAŘEZŮ</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</si>
  <si>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</si>
  <si>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11343</t>
  </si>
  <si>
    <t>ODSTRAN KRYTU ZPEVNĚNÝCH PLOCH S ASFALT POJIVEM VČET PODKLADU</t>
  </si>
  <si>
    <t>ZÁKLADY Z PROSTÉHO BETONU DO C25/30</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</si>
  <si>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</si>
  <si>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</si>
  <si>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</si>
  <si>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</si>
  <si>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</si>
  <si>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587206</t>
  </si>
  <si>
    <t>PŘEDLÁŽDĚNÍ KRYTU Z BETONOVÝCH DLAŽDIC SE ZÁMKEM</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</si>
  <si>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</si>
  <si>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78445</t>
  </si>
  <si>
    <t>MALBY POVRCHŮ Z MALÍŘSKÝCH SMĚSÍ</t>
  </si>
  <si>
    <t>- Položka zahrnuje veškerý materiál, výrobky a polotovary, včetně mimostaveništní a vnitrostaveništní dopravy (rovněž přesuny), včetně naložení a složení,případně s uložením.</t>
  </si>
  <si>
    <t>1. Položka obsahuje: – pomocné mechanismy2. Položka neobsahuje: X3. Způsob měření:Měří se plocha v metrech čtverečných.</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</si>
  <si>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</si>
  <si>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</si>
  <si>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</si>
  <si>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</si>
  <si>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</si>
  <si>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</si>
  <si>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703762</t>
  </si>
  <si>
    <t>KABELOVÁ UCPÁVKA VODĚ ODOLNÁ PRO VNITŘNÍ PRŮMĚR OTVORU 65 - 110MM</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</si>
  <si>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</si>
  <si>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</si>
  <si>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</si>
  <si>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</si>
  <si>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</si>
  <si>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</si>
  <si>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741122</t>
  </si>
  <si>
    <t>KRABICE (ROZVODKA) INSTALAČNÍ ODBOČNÁ SE SVORKOVNICÍ DO 4 MM2</t>
  </si>
  <si>
    <t>741161</t>
  </si>
  <si>
    <t>KRABICE (ROZVODKA) INSTALAČNÍ DO ZATEPLENÍ PRÁZDNÁ</t>
  </si>
  <si>
    <t>1. Položka obsahuje: – uchycení vodiče na povrch vč. podpěr, konzol, svorek a pod. – měření, dělení, spojování – nátěr2. Položka neobsahuje: X3. Způsob měření:Měří se metr délkový.</t>
  </si>
  <si>
    <t>741D11</t>
  </si>
  <si>
    <t>HROMOSVODOVÝ VODIČ FEZN NA POVRCHU</t>
  </si>
  <si>
    <t>1. Položka obsahuje: – dělení, spojování – upevnění vč. veškerého příslušenství2. Položka neobsahuje: X3. Způsob měření:Měří se metr délkový.</t>
  </si>
  <si>
    <t>741E11</t>
  </si>
  <si>
    <t>HROMOSVODOVÁ JÍMÁCÍ TYČ KOVOVÁ VČETNĚ STOJANU/DRŽÁKU DÉLKY DO 3 M</t>
  </si>
  <si>
    <t>1. Položka obsahuje: – upevnění vč. veškerého příslušenství2. Položka neobsahuje: X3. Způsob měření:Udává se počet kusů kompletní konstrukce nebo práce.</t>
  </si>
  <si>
    <t>741I01</t>
  </si>
  <si>
    <t>SPOJOVÁNÍ A PŘIPOJOVÁNÍ HROMOSVODOVÝCH VODIČŮ</t>
  </si>
  <si>
    <t>1. Položka obsahuje: – svorku pro spojování, ochranné nátěry – upevnění vč. veškerého příslušenství2. Položka neobsahuje: X3. Způsob měření:Udává se počet kusů kompletní konstrukce nebo práce.</t>
  </si>
  <si>
    <t>742F42</t>
  </si>
  <si>
    <t>KABEL NN NEBO VODIČ JEDNOŽÍLOVÝ CU FLEXIBILNÍ OD 4 DO 16 MM2</t>
  </si>
  <si>
    <t>742G12</t>
  </si>
  <si>
    <t>KABEL NN DVOU- A TŘÍŽÍLOVÝ CU S PLASTOVOU IZOLACÍ OD 4 DO 16 MM2</t>
  </si>
  <si>
    <t>742G41</t>
  </si>
  <si>
    <t>KABEL NN DVOU- A TŘÍŽÍLOVÝ CU FLEXIBILNÍ DO 2,5 MM2</t>
  </si>
  <si>
    <t>742H13</t>
  </si>
  <si>
    <t>KABEL NN ČTYŘ- A PĚTIŽÍLOVÝ CU S PLASTOVOU IZOLACÍ OD 25 DO 50 MM2</t>
  </si>
  <si>
    <t>742H23</t>
  </si>
  <si>
    <t>KABEL NN ČTYŘ- A PĚTIŽÍLOVÝ AL S PLASTOVOU IZOLACÍ OD 25 DO 50 MM2</t>
  </si>
  <si>
    <t>742H24</t>
  </si>
  <si>
    <t>KABEL NN ČTYŘ- A PĚTIŽÍLOVÝ AL S PLASTOVOU IZOLACÍ OD 70 DO 120 MM2</t>
  </si>
  <si>
    <t>742I12</t>
  </si>
  <si>
    <t>KABEL NN CU OVLÁDACÍ 7-12ŽÍLOVÝ OD 4 DO 6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</si>
  <si>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</si>
  <si>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</si>
  <si>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</si>
  <si>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742J24</t>
  </si>
  <si>
    <t>SYKFY 15X2X0,5, KABEL SDĚLOVACÍ IZOLACE PVC</t>
  </si>
  <si>
    <t>742L13</t>
  </si>
  <si>
    <t>UKONČENÍ DVOU AŽ PĚTIŽÍLOVÉHO KABELU V ROZVADĚČI NEBO NA PŘÍSTROJI OD 25 DO 50 MM2</t>
  </si>
  <si>
    <t>742L22</t>
  </si>
  <si>
    <t>742L23</t>
  </si>
  <si>
    <t>UKONČENÍ DVOU AŽ PĚTIŽÍLOVÉHO KABELU KABELOVOU SPOJKOU OD 25 DO 50 MM2</t>
  </si>
  <si>
    <t>742L24</t>
  </si>
  <si>
    <t>UKONČENÍ DVOU AŽ PĚTIŽÍLOVÉHO KABELU KABELOVOU SPOJKOU OD 70 DO 120 MM2</t>
  </si>
  <si>
    <t>742M11</t>
  </si>
  <si>
    <t>UKONČENÍ 7-12ŽÍLOVÉHO KABELU V ROZVADĚČI NEBO NA PŘÍSTROJI DO 2,5 MM2</t>
  </si>
  <si>
    <t>742M12</t>
  </si>
  <si>
    <t>UKONČENÍ 7-12ŽÍLOVÉHO KABELU V ROZVADĚČI NEBO NA PŘÍSTROJI OD 4 DO 6 MM2</t>
  </si>
  <si>
    <t>742O11</t>
  </si>
  <si>
    <t>UKONČENÍ 37-48ŽÍLOVÉHO KABELU V ROZVADĚČI NEBO NA PŘÍSTROJI DO 2,5 MM2</t>
  </si>
  <si>
    <t>1. Položka obsahuje: – montáž kabelu o váze do 4 kg/m do chráničky/ kolektoru2. Položka neobsahuje: X3. Způsob měření:Měří se metr délkový.</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</si>
  <si>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</si>
  <si>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R742J37</t>
  </si>
  <si>
    <t>TCEKPFLEY 3x4x0,8D, KABEL SDĚLOVACÍ IZOLACE PVC</t>
  </si>
  <si>
    <t>Položka obsahuje : Dodávku a montáž kabelu včetně dovozu, manipulace a uložení kabelu (do chráničky, do země, na rošty a pod. ). Dále obsahuje cenu za pom. mechanismy včetně všech ostatních vedlejších nákladů</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</si>
  <si>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</si>
  <si>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</si>
  <si>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</si>
  <si>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</si>
  <si>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</si>
  <si>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</si>
  <si>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743155</t>
  </si>
  <si>
    <t>OSVĚTLOVACÍ STOŽÁR - STOŽÁROVÁ ROZVODNICE NA STOŽÁR TV S 1-2 JISTÍCÍMI PRVKY</t>
  </si>
  <si>
    <t>1. Položka obsahuje: – veškeré příslušenství, technický popis viz. projektová dokumentace2. Položka neobsahuje: X3. Způsob měření:Udává se počet kusů kompletní konstrukce nebo práce.</t>
  </si>
  <si>
    <t>743165</t>
  </si>
  <si>
    <t>OSVĚTLOVACÍ STOŽÁR - HYDRAULICKÉ SKLOPNÉ ZAŘÍZENÍ</t>
  </si>
  <si>
    <t>1. Položka obsahuje: – veškeré příslušenství a uzavírací nátěr, technický popis viz. projektová dokumentace2. Položka neobsahuje: X3. Způsob měření:Udává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</si>
  <si>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</si>
  <si>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</si>
  <si>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</si>
  <si>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</si>
  <si>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</si>
  <si>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743474</t>
  </si>
  <si>
    <t>SVÍTIDLO DRÁŽNÍ LED, MIN. IP 54, ELEKTRONICKÝ PŘEDŘADNÍK, PŘES 45 W</t>
  </si>
  <si>
    <t>7434B1</t>
  </si>
  <si>
    <t>SVÍTIDLO DRÁŽNÍ LED ANTIVANDAL, MIN. IP 54, TŘÍDA II, DO 10 W, MONTÁŽ DO NIKY</t>
  </si>
  <si>
    <t>7434B2</t>
  </si>
  <si>
    <t>SVÍTIDLO DRÁŽNÍ LED ANTIVANDAL, MIN. IP 54, TŘÍDA II, OD 11 DO 25 W, MONTÁŽ DO NIKY</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</si>
  <si>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</si>
  <si>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</si>
  <si>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</si>
  <si>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</si>
  <si>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</si>
  <si>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</si>
  <si>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</si>
  <si>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</si>
  <si>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1. Položka obsahuje: – instalaci do terénu vč. prefabrikovaného základu a zapojení – technický popis viz. projektová dokumentace2. Položka neobsahuje: – zemní práce3. Způsob měření:Udává se počet kusů kompletní konstrukce nebo práce.</t>
  </si>
  <si>
    <t>743E32</t>
  </si>
  <si>
    <t>SKŘÍŇ ROZPOJOVACÍ POJISTKOVÁ - PŘÍPLATEK ZA LIŠTOVÝ ODPÍNAČ</t>
  </si>
  <si>
    <t>1. Položka obsahuje: – veškeré příslušenství včetně zapojení – technický popis viz. projektová dokumentace2. Položka neobsahuje: X3. Způsob měření:Udává se počet kusů kompletní konstrukce nebo práce.</t>
  </si>
  <si>
    <t>743F21</t>
  </si>
  <si>
    <t>SKŘÍŇ ELEKTROMĚROVÁ V KOMPAKTNÍM PILÍŘI PRO PŘÍMÉ MĚŘENÍ DO 80 A JEDNOSAZBOVÉ VČETNĚ VÝSTROJE</t>
  </si>
  <si>
    <t>743F25</t>
  </si>
  <si>
    <t>SKŘÍŇ ELEKTROMĚROVÁ V KOMPAKTNÍM PILÍŘI - ROZŠÍŘENÍ O PŘÍPOJKOVOU SKŘÍŇ DO 240 MM2 S 1-2 SADAMI JISTÍCÍCH PRVKŮ</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</si>
  <si>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</si>
  <si>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</si>
  <si>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</si>
  <si>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743Z39</t>
  </si>
  <si>
    <t>DEMONTÁŽ ROZVADĚČE OSVĚTLENÍ</t>
  </si>
  <si>
    <t>R743E21</t>
  </si>
  <si>
    <t>SKŘÍŇ ROZPOJOVACÍ POJISTKOVÁ KS-PROV - DLE TOS</t>
  </si>
  <si>
    <t>R743G33</t>
  </si>
  <si>
    <t>OZNAČOVAČ JÍZDENEK NA SAMOSTATNÉM SLOUPKU SE SVAŘENCEM - JEN SLOUPEK</t>
  </si>
  <si>
    <t>1. Položka obsahuje:  
 – instalaci do terénu vč. prefabrikovaného základu a zapojení  
 – technický popis viz. projektová dokumentace  
 - dodávku označovače, sloupku a svařence  
2. Položka neobsahuje:  
 – zemní práce  
3. Způsob měření:  
Udává se počet kusů kompletní konstrukce nebo práce. – zemní práce  
3. Způsob měření:  
Udává se počet kusů kompletní konstrukce nebo práce.</t>
  </si>
  <si>
    <t>744Z02</t>
  </si>
  <si>
    <t>DEMONTÁŽ 1 KS POLE ROZVADĚČE NN</t>
  </si>
  <si>
    <t>ROZVADĚČ R-SDĚL. DLE TOS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</si>
  <si>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 přístrojové vybavení ( jističe, stykače apod. )2. Položka neobsahuje: X3. Způsob měření:Udává se počet kusů kompletní konstrukce nebo práce.</t>
  </si>
  <si>
    <t>R744211</t>
  </si>
  <si>
    <t>KABELOVÁ SKŘÍŇ VENKOVNÍ PRÁZDNÁ PLASTOVÁ V KOMPAKTNÍM PILÍŘI, MIN. IP 44, DO 530 X 800 MM VE DVOJITÉ IZOLACI OZNAČENÁ JAKO ZZEE</t>
  </si>
  <si>
    <t>1. Položka obsahuje: – přípravu podkladu pro osazení vč. upevňovacího materiálu – veškerý podružný a pomocný materiál ( včetně můstků, vnitřních propojů-vodičů a pod ), nosnou konstrukci, přístrojové vybavení ( jističe, stykače apod. ), kotevní a spojovací prvky – provedení zkoušek, dodání předepsaných zkoušek, revizí a atestů2. Položka neobsahuje: 3. Způsob měření:Udává se počet kusů kompletní konstrukce nebo práce.</t>
  </si>
  <si>
    <t>R744231</t>
  </si>
  <si>
    <t>ROZVADĚČ R-PROV DLE TOS</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</si>
  <si>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atestů2. Položka neobsahuje: X3. Způsob měření:Udává se počet kusů kompletní konstrukce nebo práce.</t>
  </si>
  <si>
    <t>R744313</t>
  </si>
  <si>
    <t>ROZVADĚČ RH. DLE TOS</t>
  </si>
  <si>
    <t>94</t>
  </si>
  <si>
    <t>95</t>
  </si>
  <si>
    <t>96</t>
  </si>
  <si>
    <t>97</t>
  </si>
  <si>
    <t>98</t>
  </si>
  <si>
    <t>99</t>
  </si>
  <si>
    <t>747512</t>
  </si>
  <si>
    <t>ZKOUŠKY VODIČŮ A KABELŮ NN PRŮŘEZU ŽÍLY OD 4X35 DO 120 MM2</t>
  </si>
  <si>
    <t>100</t>
  </si>
  <si>
    <t>747521</t>
  </si>
  <si>
    <t>ZKOUŠKY VODIČŮ A KABELŮ OVLÁDACÍCH OD 5 DO 12 ŽIL</t>
  </si>
  <si>
    <t>101</t>
  </si>
  <si>
    <t>747523</t>
  </si>
  <si>
    <t>ZKOUŠKY VODIČŮ A KABELŮ OVLÁDACÍCH PŘES 24 DO 48 ŽIL</t>
  </si>
  <si>
    <t>102</t>
  </si>
  <si>
    <t>103</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</si>
  <si>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</si>
  <si>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104</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</si>
  <si>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</si>
  <si>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</si>
  <si>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</si>
  <si>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105</t>
  </si>
  <si>
    <t>1. Položka obsahuje: – cenu za manipulace na zařízeních prováděné provozovatelem nutných pro další práce zhotovitele na technologickém souboru2. Položka neobsahuje: X3. Způsob měření:Udává se čas v hodinách.</t>
  </si>
  <si>
    <t>106</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</si>
  <si>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</si>
  <si>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</si>
  <si>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</si>
  <si>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107</t>
  </si>
  <si>
    <t>R747707</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</si>
  <si>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</si>
  <si>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</si>
  <si>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74D</t>
  </si>
  <si>
    <t>Silnoproud - Trakční vedení - Osvětlení a kabel NN na TV</t>
  </si>
  <si>
    <t>108</t>
  </si>
  <si>
    <t>74D111</t>
  </si>
  <si>
    <t>PŘIPEVNĚNÍ SVÍTIDLA (BEZ DODÁVKY SVÍTIDLA) NA JEDNODUCHÝ STOŽÁR NEBO BŘEVNO</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</si>
  <si>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</si>
  <si>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109</t>
  </si>
  <si>
    <t>74D112</t>
  </si>
  <si>
    <t>PŘIPEVNĚNÍ SVÍTIDLA (BEZ DODÁVKY SVÍTIDLA) NA ZDVOJENÝ STOŽÁR (2TB, 2TBS)</t>
  </si>
  <si>
    <t>110</t>
  </si>
  <si>
    <t>74D122</t>
  </si>
  <si>
    <t>PŘIPEVNĚNÍ SVORKOVNICOVÉ SKŘÍNĚ (BEZ DODÁVKY SVORKOVNICOVÉ SKŘÍNĚ) S DESKOU NA STOŽÁR TV</t>
  </si>
  <si>
    <t>111</t>
  </si>
  <si>
    <t>74D214</t>
  </si>
  <si>
    <t>VEDENÍ 3-4 KABELŮ NA STOŽÁRU TV V OCHRANNÉ TRUBCE</t>
  </si>
  <si>
    <t>112</t>
  </si>
  <si>
    <t>74D216</t>
  </si>
  <si>
    <t>UCHYCENÍ NN KABELŮ MEZI BRÁNOU A SVÍTIDLEM NA STOŽÁRU TV V OCHRANNÉ TRUBCE</t>
  </si>
  <si>
    <t>113</t>
  </si>
  <si>
    <t>74D217</t>
  </si>
  <si>
    <t>SVOD NN KABELU ZE STOŽÁRU TV DO ZEMĚ VČETNĚ KRYTU</t>
  </si>
  <si>
    <t>114</t>
  </si>
  <si>
    <t>115</t>
  </si>
  <si>
    <t>74D601</t>
  </si>
  <si>
    <t>DEMONTÁŽE (OSVĚTLENÍ NA TV) SVÍTIDEL VČETNĚ UPEVNĚNÍ</t>
  </si>
  <si>
    <t>116</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</si>
  <si>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</si>
  <si>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</si>
  <si>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prostředek2. Položka neobsahuje: X3. Způsob měření:Udává se počet kusů kompletní konstrukce nebo práce.</t>
  </si>
  <si>
    <t>117</t>
  </si>
  <si>
    <t>74E</t>
  </si>
  <si>
    <t>Silnoproud - Trakční vedení - Kabel VN na TV</t>
  </si>
  <si>
    <t>118</t>
  </si>
  <si>
    <t>R74F111</t>
  </si>
  <si>
    <t>HNACÍ KOLEJOVÁ VOZIDLA MONTÁŽNÍCH SOUPRAV PRO PRÁCE NA TV</t>
  </si>
  <si>
    <t>1. Položka obsahuje:  
 – kolejové mechanizmy pro tažení závěsného kabelu na stožárech TV  
 – dopravu kolejových mechanismů z mateřského depa do prostoru stavby a zpět  
2. Položka neobsahuje:  
 X  
3. Způsob měření:  
Udává se čas v hodinách bez pohotovostních stavů vozidla.</t>
  </si>
  <si>
    <t>119</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</si>
  <si>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</si>
  <si>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</si>
  <si>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</si>
  <si>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120</t>
  </si>
  <si>
    <t>121</t>
  </si>
  <si>
    <t>122</t>
  </si>
  <si>
    <t>R015123</t>
  </si>
  <si>
    <t>POPLATKY ZA LIKVIDACI ODPADŮ NEKONTAMINOVANÝCH - 17 08 02 STAVEBNÍ MATERIÁLY NA BÁZI SÁDRY, VČETNĚ DOPRAVY</t>
  </si>
  <si>
    <t>123</t>
  </si>
  <si>
    <t>124</t>
  </si>
  <si>
    <t>125</t>
  </si>
  <si>
    <t>R015160</t>
  </si>
  <si>
    <t>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</si>
  <si>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</si>
  <si>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126</t>
  </si>
  <si>
    <t xml:space="preserve">  SO 11-87-01</t>
  </si>
  <si>
    <t>Žst. Blansko, ukolejnění kovových konstrukcí</t>
  </si>
  <si>
    <t>SO 11-87-01</t>
  </si>
  <si>
    <t>7404</t>
  </si>
  <si>
    <t>Zkoušky a revize</t>
  </si>
  <si>
    <t>1. Položka obsahuje:  
– vyhotovení dokladu právnickou osobou o trolejových vedeních a tra ních zařízeních  
2. Položka neobsahuje:  
X  
3. Způsob měření:  
Udává se počet kusů kompletní konstrukce nebo práce.</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</si>
  <si>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</si>
  <si>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</si>
  <si>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1. Položka obsahuje:  
– zajištění pracoviště TDI vč. nájmu pracovníků a poUŽITÝch mechanismů nutných k výkonu  
2. Položka neobsahuje:  
X  
3. Způsob měření:  
Udává se čas v hodinách.</t>
  </si>
  <si>
    <t>1. Položka obsahuje:  
– zajištění pracoviště správcem TV (zkratování TV), zajištění přejezdů správcem TV vč. nájmu pracovníků a poUŽITÝch mechanismů nutných k výkonu  
2. Položka neobsahuje:  
X  
3. Způsob měření:  
Udává se čas v hodinách.</t>
  </si>
  <si>
    <t>R74F314-01</t>
  </si>
  <si>
    <t>MĚŘENÍ POTENCIÁLU KOLEJNICE - ZEM (1 NAPÁJECÍ ÚSEK)</t>
  </si>
  <si>
    <t>viz příloha č.1 - Technická zpráva</t>
  </si>
  <si>
    <t>1. Položka obsahuje:  
- měření elektrických parametrů TV pro úpravu zpětné cesty  
2. Položka neobsahuje:  
X  
3. Způsob měření:  
Napájecí úsek se uvažuje buď TT-SpS, nebo TM - TM.</t>
  </si>
  <si>
    <t>74C922</t>
  </si>
  <si>
    <t>PŘÍMÉ UKOLEJNĚNÍ KONSTRUKCE VŠECH TYPŮ (VČETNĚ VÝZTUŽNÝCH DVOJIC) - 2 VODIČE</t>
  </si>
  <si>
    <t>74C924</t>
  </si>
  <si>
    <t>NEPŘÍMÉ UKOLEJNĚNÍ KONSTRUKCE VŠECH TYPŮ (VČETNĚ VÝZTUŽNÝCH DVOJIC) - 2 VODIČE</t>
  </si>
  <si>
    <t>74C925</t>
  </si>
  <si>
    <t>PŘESUN UKOLEJNĚNÍ (DEMONTÁŽ + MONTÁŽ UKOLEJNĚNÍ NA JINOU KONSTRUKCI)</t>
  </si>
  <si>
    <t>74C931</t>
  </si>
  <si>
    <t>KONZOLA PRO OCHRANNÉ LANO NA STOŽÁRU VŠECH TYPŮ NEBO BRÁNĚ</t>
  </si>
  <si>
    <t>74C932</t>
  </si>
  <si>
    <t>KOTVENÍ OCHRANNÉHO LANA NA STOŽÁRU - JEDNODUCHÉ, DVOJITÉ</t>
  </si>
  <si>
    <t>74C942</t>
  </si>
  <si>
    <t>TAŽENÍ OCHRANNÉHO LANA 70 MM2 FE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</si>
  <si>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</si>
  <si>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</si>
  <si>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</si>
  <si>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</si>
  <si>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</si>
  <si>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</si>
  <si>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</si>
  <si>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</si>
  <si>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</si>
  <si>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</si>
  <si>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74F472</t>
  </si>
  <si>
    <t>DEMONTÁŽ OCHRANNÝCH LAN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</si>
  <si>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</si>
  <si>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75B</t>
  </si>
  <si>
    <t>Ukolejnění přepěťové ochrany TV, KO 75Hz</t>
  </si>
  <si>
    <t>R75C813-01</t>
  </si>
  <si>
    <t>DODÁVKA SYMETRIZAČNÍ TLUMIVKY (SYT)</t>
  </si>
  <si>
    <t>viz příloha č.2 - KSU</t>
  </si>
  <si>
    <t>1. Položka obsahuje: Dodávka symetrizační tlumivky podle typu, potřebného pomocného materiálu a dopravy do staveništního skladu. Symetrizační tlumivka se měří v kusech (ks).</t>
  </si>
  <si>
    <t>R75C814-01</t>
  </si>
  <si>
    <t>DODÁVKA KOLEJOVÉ PROPOJKY PRO PŘIPOJENÍ SYMETRIZAČNÍ TLUMIVKY</t>
  </si>
  <si>
    <t>1. Položka obsahuje: 'Dodávka propojky podle typu a potřebné délky včetně potřebného pomocného materiálu a dopravy do staveništního skladu. Propojka se měří v kusech (ks).</t>
  </si>
  <si>
    <t>R75C871-01</t>
  </si>
  <si>
    <t>MONTÁŽ SYMETRIZAČNÍ TLUMIVKY</t>
  </si>
  <si>
    <t>1. Položka obsahuje: 'Montáž symetrizační tlumivky se měří v kusech (ks). Položka obsahuje všechny náklady na montáž tlumivky se všemi pomocnými a doplňujícími pracemi a součástmi, případné použití mechanizmů, včetně dopravy ze skladu k místu montáže, náklady na mzdy.</t>
  </si>
  <si>
    <t>R75C872-01</t>
  </si>
  <si>
    <t>MONTÁŽ KOLEJOVÝCH PROPOJEK PRO PŘIPOJENÍ SYMETRIZAČNÍ TLUMIVKY</t>
  </si>
  <si>
    <t>1. Položka obsahuje: 'Rozměření místa připojení, případné vyvrtání otvorů, připojení propojek, připevnění propojek k pražcům. Demontáž se provádí obdobným způsobem. Montáž propojek se měří v kusech (ks). Položka obsahuje všechny náklady na montáž propojek se všemi pomocnými a doplňujícími pracemi a součástmi, případné použití mechanizmů, včetně dopravy ze skladu k místu montáže, náklady na mzdy.</t>
  </si>
  <si>
    <t xml:space="preserve">  SO 11-88-01</t>
  </si>
  <si>
    <t>T.ú. Blansko – Rájec-Jestřebí, uzemnění tech. domku</t>
  </si>
  <si>
    <t>SO 11-88-01</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</si>
  <si>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</si>
  <si>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709540-R</t>
  </si>
  <si>
    <t>1. Položka obsahuje: – veškeré příslušenství2. Položka neobsahuje: X3. Způsob měření:Udává se počet kusů kompletní konstrukce nebo práce.</t>
  </si>
  <si>
    <t>748</t>
  </si>
  <si>
    <t>Silnoproud - Ostatní</t>
  </si>
  <si>
    <t>748211</t>
  </si>
  <si>
    <t>POVRCHOVÁ ÚPRAVA NÁTĚREM</t>
  </si>
  <si>
    <t>1. Položka obsahuje: – veškeré příslušenství pro montáž2. Položka neobsahuje: X3. Způsob měření:Měří se plocha v metrech čtverečných.</t>
  </si>
  <si>
    <t>D.2.4</t>
  </si>
  <si>
    <t>Ostatní stavební objekty</t>
  </si>
  <si>
    <t xml:space="preserve">  SO 11-92-01</t>
  </si>
  <si>
    <t>Vegetační úpravy a kácení</t>
  </si>
  <si>
    <t>SO 11-92-01</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</si>
  <si>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</si>
  <si>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</si>
  <si>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</si>
  <si>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</si>
  <si>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</si>
  <si>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</si>
  <si>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</si>
  <si>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</si>
  <si>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</si>
  <si>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</si>
  <si>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18481</t>
  </si>
  <si>
    <t>OCHRANA STROMŮ BEDNĚNÍM</t>
  </si>
  <si>
    <t>položka zahrnuje veškerý materiál, výrobky a polotovary, včetně mimostaveništní a  
vnitrostaveništní dopravy (rovněž přesuny), včetně naložení a složení, případně s uložením</t>
  </si>
  <si>
    <t>Náhradní výsadby</t>
  </si>
  <si>
    <t>R184B</t>
  </si>
  <si>
    <t>Náhradní výsadba</t>
  </si>
  <si>
    <t>SOUBOR</t>
  </si>
  <si>
    <t>Zahrnuje částku vyčleněnou na náhradní výsadbu dřevin. Částka na náhradní výsadbu je shodná s částkou za ekologickou újmu, která byla stanovena podle metodiky AOPK programem Oceňování dřevin.   
Na základě § 9 zákona č.114/92 Sb. může orgán ochrany přírody ve svém rozhodnutí o povolení ke kácení dřevin uložit žadateli přiměřenou náhradní výsadbu ke kompenzaci ekologické újmy vzniklé pokácením dřevin.</t>
  </si>
  <si>
    <t xml:space="preserve">  SO 90-90</t>
  </si>
  <si>
    <t>Likvidace odpadů včetně dopravy</t>
  </si>
  <si>
    <t>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</si>
  <si>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</si>
  <si>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</si>
  <si>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</si>
  <si>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Evidenční položka         
N odpad: nebezpečné látky: těžké kovy a pod.          
Způsob likvidace: spalovna N odpadu, skládka -NO</t>
  </si>
  <si>
    <t>Evidenční položka         
Druhotná surovina - výkup</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</si>
  <si>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</si>
  <si>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</si>
  <si>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</si>
  <si>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</si>
  <si>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</si>
  <si>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</si>
  <si>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</si>
  <si>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</si>
  <si>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</si>
  <si>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</si>
  <si>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</si>
  <si>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</si>
  <si>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</si>
  <si>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</si>
  <si>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</si>
  <si>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Položka zahrnuje veškeré činnosti nezbytné k vypracování projektové dokumentace pro provádění stavby (dále také PDPS), které doplňují a upřesňují projektovou dokumentaci pro stavební povolení nebo ohlášení stavby. Vypracování PDPS se týká  vybraných PS.</t>
  </si>
  <si>
    <t>v předepsaném rozsahu a počtu dle VTP a ZTP</t>
  </si>
  <si>
    <t>Položka zahrnuje veškeré činnosti nezbytné k vypracování projektové dokumentace pro provádění stavby (dále také PDPS), které doplňuje a upřesňuje projektovou dokumentaci pro stavební povolení nebo ohlášení stavby.</t>
  </si>
  <si>
    <t>VSEOB005</t>
  </si>
  <si>
    <t>Dokumentace pro stanovení DIO a DIR</t>
  </si>
  <si>
    <t>Položka zahrnuje vypracování dokumentace pro zřízení trvalého a dočasného dopravního značení vč. nutných semaforů.  
Dále zahrnuje projednání s příslušnými složkami a pronájem vlastního dočasného dopravního značení.</t>
  </si>
  <si>
    <t>Ostatní</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</si>
  <si>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</si>
  <si>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</si>
  <si>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</si>
  <si>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</si>
  <si>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</si>
  <si>
    <t>VSEOB007</t>
  </si>
  <si>
    <t>Exkurze</t>
  </si>
  <si>
    <t>2x/rok</t>
  </si>
  <si>
    <t>VSEOB008</t>
  </si>
  <si>
    <t>Publicita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</si>
</sst>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sharedStrings" Target="sharedStrings.xml" /><Relationship Id="rId4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0+C10+C14+C23+C25+C28+C30+C34+C37+C43+C47+C54+C60</f>
      </c>
    </row>
    <row r="7" spans="2:3" ht="12.75" customHeight="1">
      <c r="B7" s="8" t="s">
        <v>7</v>
      </c>
      <c s="10">
        <f>0+E10+E14+E23+E25+E28+E30+E34+E37+E43+E47+E54+E60</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'PS 01-01-11'!K8+'PS 01-01-11'!M8</f>
      </c>
      <c s="14">
        <f>C11*0.21</f>
      </c>
      <c s="14">
        <f>C11+D11</f>
      </c>
      <c s="13">
        <f>'PS 01-01-11'!T7</f>
      </c>
    </row>
    <row r="12" spans="1:6" ht="12.75">
      <c r="A12" s="11" t="s">
        <v>337</v>
      </c>
      <c s="12" t="s">
        <v>338</v>
      </c>
      <c s="14">
        <f>'PS 01-01-31'!K8+'PS 01-01-31'!M8</f>
      </c>
      <c s="14">
        <f>C12*0.21</f>
      </c>
      <c s="14">
        <f>C12+D12</f>
      </c>
      <c s="13">
        <f>'PS 01-01-31'!T7</f>
      </c>
    </row>
    <row r="13" spans="1:6" ht="12.75">
      <c r="A13" s="11" t="s">
        <v>462</v>
      </c>
      <c s="12" t="s">
        <v>463</v>
      </c>
      <c s="14">
        <f>'PS 01-01-71'!K8+'PS 01-01-71'!M8</f>
      </c>
      <c s="14">
        <f>C13*0.21</f>
      </c>
      <c s="14">
        <f>C13+D13</f>
      </c>
      <c s="13">
        <f>'PS 01-01-71'!T7</f>
      </c>
    </row>
    <row r="14" spans="1:6" ht="12.75">
      <c r="A14" s="11" t="s">
        <v>474</v>
      </c>
      <c s="12" t="s">
        <v>475</v>
      </c>
      <c s="14">
        <f>0+C15+C16+C17+C18+C19+C20+C21+C22</f>
      </c>
      <c s="14">
        <f>C14*0.21</f>
      </c>
      <c s="14">
        <f>0+E15+E16+E17+E18+E19+E20+E21+E22</f>
      </c>
      <c s="13">
        <f>0+F15+F16+F17+F18+F19+F20+F21+F22</f>
      </c>
    </row>
    <row r="15" spans="1:6" ht="12.75">
      <c r="A15" s="11" t="s">
        <v>476</v>
      </c>
      <c s="12" t="s">
        <v>477</v>
      </c>
      <c s="14">
        <f>'PS 11-02-01'!K8+'PS 11-02-01'!M8</f>
      </c>
      <c s="14">
        <f>C15*0.21</f>
      </c>
      <c s="14">
        <f>C15+D15</f>
      </c>
      <c s="13">
        <f>'PS 11-02-01'!T7</f>
      </c>
    </row>
    <row r="16" spans="1:6" ht="12.75">
      <c r="A16" s="11" t="s">
        <v>566</v>
      </c>
      <c s="12" t="s">
        <v>567</v>
      </c>
      <c s="14">
        <f>'PS 11-02-21'!K8+'PS 11-02-21'!M8</f>
      </c>
      <c s="14">
        <f>C16*0.21</f>
      </c>
      <c s="14">
        <f>C16+D16</f>
      </c>
      <c s="13">
        <f>'PS 11-02-21'!T7</f>
      </c>
    </row>
    <row r="17" spans="1:6" ht="12.75">
      <c r="A17" s="11" t="s">
        <v>664</v>
      </c>
      <c s="12" t="s">
        <v>665</v>
      </c>
      <c s="14">
        <f>'PS 11-02-41'!K8+'PS 11-02-41'!M8</f>
      </c>
      <c s="14">
        <f>C17*0.21</f>
      </c>
      <c s="14">
        <f>C17+D17</f>
      </c>
      <c s="13">
        <f>'PS 11-02-41'!T7</f>
      </c>
    </row>
    <row r="18" spans="1:6" ht="12.75">
      <c r="A18" s="11" t="s">
        <v>757</v>
      </c>
      <c s="12" t="s">
        <v>758</v>
      </c>
      <c s="14">
        <f>'PS 11-02-51'!K8+'PS 11-02-51'!M8</f>
      </c>
      <c s="14">
        <f>C18*0.21</f>
      </c>
      <c s="14">
        <f>C18+D18</f>
      </c>
      <c s="13">
        <f>'PS 11-02-51'!T7</f>
      </c>
    </row>
    <row r="19" spans="1:6" ht="12.75">
      <c r="A19" s="11" t="s">
        <v>883</v>
      </c>
      <c s="12" t="s">
        <v>884</v>
      </c>
      <c s="14">
        <f>'PS 11-02-52'!K8+'PS 11-02-52'!M8</f>
      </c>
      <c s="14">
        <f>C19*0.21</f>
      </c>
      <c s="14">
        <f>C19+D19</f>
      </c>
      <c s="13">
        <f>'PS 11-02-52'!T7</f>
      </c>
    </row>
    <row r="20" spans="1:6" ht="12.75">
      <c r="A20" s="11" t="s">
        <v>979</v>
      </c>
      <c s="12" t="s">
        <v>980</v>
      </c>
      <c s="14">
        <f>'PS 11-02-61'!K8+'PS 11-02-61'!M8</f>
      </c>
      <c s="14">
        <f>C20*0.21</f>
      </c>
      <c s="14">
        <f>C20+D20</f>
      </c>
      <c s="13">
        <f>'PS 11-02-61'!T7</f>
      </c>
    </row>
    <row r="21" spans="1:6" ht="12.75">
      <c r="A21" s="11" t="s">
        <v>1058</v>
      </c>
      <c s="12" t="s">
        <v>1059</v>
      </c>
      <c s="14">
        <f>'PS 11-02-71'!K8+'PS 11-02-71'!M8</f>
      </c>
      <c s="14">
        <f>C21*0.21</f>
      </c>
      <c s="14">
        <f>C21+D21</f>
      </c>
      <c s="13">
        <f>'PS 11-02-71'!T7</f>
      </c>
    </row>
    <row r="22" spans="1:6" ht="12.75">
      <c r="A22" s="11" t="s">
        <v>1136</v>
      </c>
      <c s="12" t="s">
        <v>1137</v>
      </c>
      <c s="14">
        <f>'PS 11-02-81'!K8+'PS 11-02-81'!M8</f>
      </c>
      <c s="14">
        <f>C22*0.21</f>
      </c>
      <c s="14">
        <f>C22+D22</f>
      </c>
      <c s="13">
        <f>'PS 11-02-81'!T7</f>
      </c>
    </row>
    <row r="23" spans="1:6" ht="12.75">
      <c r="A23" s="11" t="s">
        <v>1200</v>
      </c>
      <c s="12" t="s">
        <v>1201</v>
      </c>
      <c s="14">
        <f>0+C24</f>
      </c>
      <c s="14">
        <f>C23*0.21</f>
      </c>
      <c s="14">
        <f>0+E24</f>
      </c>
      <c s="13">
        <f>0+F24</f>
      </c>
    </row>
    <row r="24" spans="1:6" ht="25.5">
      <c r="A24" s="11" t="s">
        <v>1202</v>
      </c>
      <c s="12" t="s">
        <v>1203</v>
      </c>
      <c s="14">
        <f>'PS 11-04-01'!K8+'PS 11-04-01'!M8</f>
      </c>
      <c s="14">
        <f>C24*0.21</f>
      </c>
      <c s="14">
        <f>C24+D24</f>
      </c>
      <c s="13">
        <f>'PS 11-04-01'!T7</f>
      </c>
    </row>
    <row r="25" spans="1:6" ht="12.75">
      <c r="A25" s="11" t="s">
        <v>1221</v>
      </c>
      <c s="12" t="s">
        <v>1222</v>
      </c>
      <c s="14">
        <f>0+C26+C27</f>
      </c>
      <c s="14">
        <f>C25*0.21</f>
      </c>
      <c s="14">
        <f>0+E26+E27</f>
      </c>
      <c s="13">
        <f>0+F26+F27</f>
      </c>
    </row>
    <row r="26" spans="1:6" ht="12.75">
      <c r="A26" s="11" t="s">
        <v>1223</v>
      </c>
      <c s="12" t="s">
        <v>1224</v>
      </c>
      <c s="14">
        <f>'SO 11-10-01'!K8+'SO 11-10-01'!M8</f>
      </c>
      <c s="14">
        <f>C26*0.21</f>
      </c>
      <c s="14">
        <f>C26+D26</f>
      </c>
      <c s="13">
        <f>'SO 11-10-01'!T7</f>
      </c>
    </row>
    <row r="27" spans="1:6" ht="12.75">
      <c r="A27" s="11" t="s">
        <v>1381</v>
      </c>
      <c s="12" t="s">
        <v>1382</v>
      </c>
      <c s="14">
        <f>'SO 11-11-01'!K8+'SO 11-11-01'!M8</f>
      </c>
      <c s="14">
        <f>C27*0.21</f>
      </c>
      <c s="14">
        <f>C27+D27</f>
      </c>
      <c s="13">
        <f>'SO 11-11-01'!T7</f>
      </c>
    </row>
    <row r="28" spans="1:6" ht="12.75">
      <c r="A28" s="11" t="s">
        <v>1436</v>
      </c>
      <c s="12" t="s">
        <v>1437</v>
      </c>
      <c s="14">
        <f>0+C29</f>
      </c>
      <c s="14">
        <f>C28*0.21</f>
      </c>
      <c s="14">
        <f>0+E29</f>
      </c>
      <c s="13">
        <f>0+F29</f>
      </c>
    </row>
    <row r="29" spans="1:6" ht="12.75">
      <c r="A29" s="11" t="s">
        <v>1438</v>
      </c>
      <c s="12" t="s">
        <v>1439</v>
      </c>
      <c s="14">
        <f>'SO 11-12-01'!K8+'SO 11-12-01'!M8</f>
      </c>
      <c s="14">
        <f>C29*0.21</f>
      </c>
      <c s="14">
        <f>C29+D29</f>
      </c>
      <c s="13">
        <f>'SO 11-12-01'!T7</f>
      </c>
    </row>
    <row r="30" spans="1:6" ht="12.75">
      <c r="A30" s="11" t="s">
        <v>1489</v>
      </c>
      <c s="12" t="s">
        <v>1490</v>
      </c>
      <c s="14">
        <f>0+C31+C32+C33</f>
      </c>
      <c s="14">
        <f>C30*0.21</f>
      </c>
      <c s="14">
        <f>0+E31+E32+E33</f>
      </c>
      <c s="13">
        <f>0+F31+F32+F33</f>
      </c>
    </row>
    <row r="31" spans="1:6" ht="12.75">
      <c r="A31" s="11" t="s">
        <v>1491</v>
      </c>
      <c s="12" t="s">
        <v>1492</v>
      </c>
      <c s="14">
        <f>'SO 11-20-01'!K8+'SO 11-20-01'!M8</f>
      </c>
      <c s="14">
        <f>C31*0.21</f>
      </c>
      <c s="14">
        <f>C31+D31</f>
      </c>
      <c s="13">
        <f>'SO 11-20-01'!T7</f>
      </c>
    </row>
    <row r="32" spans="1:6" ht="12.75">
      <c r="A32" s="11" t="s">
        <v>1740</v>
      </c>
      <c s="12" t="s">
        <v>1741</v>
      </c>
      <c s="14">
        <f>'SO 11-23-01'!K8+'SO 11-23-01'!M8</f>
      </c>
      <c s="14">
        <f>C32*0.21</f>
      </c>
      <c s="14">
        <f>C32+D32</f>
      </c>
      <c s="13">
        <f>'SO 11-23-01'!T7</f>
      </c>
    </row>
    <row r="33" spans="1:6" ht="12.75">
      <c r="A33" s="11" t="s">
        <v>1824</v>
      </c>
      <c s="12" t="s">
        <v>1825</v>
      </c>
      <c s="14">
        <f>'SO 11-23-02'!K8+'SO 11-23-02'!M8</f>
      </c>
      <c s="14">
        <f>C33*0.21</f>
      </c>
      <c s="14">
        <f>C33+D33</f>
      </c>
      <c s="13">
        <f>'SO 11-23-02'!T7</f>
      </c>
    </row>
    <row r="34" spans="1:6" ht="12.75">
      <c r="A34" s="11" t="s">
        <v>1864</v>
      </c>
      <c s="12" t="s">
        <v>1865</v>
      </c>
      <c s="14">
        <f>0+C35+C36</f>
      </c>
      <c s="14">
        <f>C34*0.21</f>
      </c>
      <c s="14">
        <f>0+E35+E36</f>
      </c>
      <c s="13">
        <f>0+F35+F36</f>
      </c>
    </row>
    <row r="35" spans="1:6" ht="12.75">
      <c r="A35" s="11" t="s">
        <v>1866</v>
      </c>
      <c s="12" t="s">
        <v>1867</v>
      </c>
      <c s="14">
        <f>'SO 11-30-01'!K8+'SO 11-30-01'!M8</f>
      </c>
      <c s="14">
        <f>C35*0.21</f>
      </c>
      <c s="14">
        <f>C35+D35</f>
      </c>
      <c s="13">
        <f>'SO 11-30-01'!T7</f>
      </c>
    </row>
    <row r="36" spans="1:6" ht="12.75">
      <c r="A36" s="11" t="s">
        <v>1965</v>
      </c>
      <c s="12" t="s">
        <v>1966</v>
      </c>
      <c s="14">
        <f>'SO 11-30-11'!K8+'SO 11-30-11'!M8</f>
      </c>
      <c s="14">
        <f>C36*0.21</f>
      </c>
      <c s="14">
        <f>C36+D36</f>
      </c>
      <c s="13">
        <f>'SO 11-30-11'!T7</f>
      </c>
    </row>
    <row r="37" spans="1:6" ht="12.75">
      <c r="A37" s="11" t="s">
        <v>2021</v>
      </c>
      <c s="12" t="s">
        <v>2022</v>
      </c>
      <c s="14">
        <f>0+C38+C39+C40+C41+C42</f>
      </c>
      <c s="14">
        <f>C37*0.21</f>
      </c>
      <c s="14">
        <f>0+E38+E39+E40+E41+E42</f>
      </c>
      <c s="13">
        <f>0+F38+F39+F40+F41+F42</f>
      </c>
    </row>
    <row r="38" spans="1:6" ht="12.75">
      <c r="A38" s="11" t="s">
        <v>2023</v>
      </c>
      <c s="12" t="s">
        <v>2024</v>
      </c>
      <c s="14">
        <f>'SO 11-31-01'!K8+'SO 11-31-01'!M8</f>
      </c>
      <c s="14">
        <f>C38*0.21</f>
      </c>
      <c s="14">
        <f>C38+D38</f>
      </c>
      <c s="13">
        <f>'SO 11-31-01'!T7</f>
      </c>
    </row>
    <row r="39" spans="1:6" ht="12.75">
      <c r="A39" s="11" t="s">
        <v>2101</v>
      </c>
      <c s="12" t="s">
        <v>2102</v>
      </c>
      <c s="14">
        <f>'SO 11-31-02'!K8+'SO 11-31-02'!M8</f>
      </c>
      <c s="14">
        <f>C39*0.21</f>
      </c>
      <c s="14">
        <f>C39+D39</f>
      </c>
      <c s="13">
        <f>'SO 11-31-02'!T7</f>
      </c>
    </row>
    <row r="40" spans="1:6" ht="12.75">
      <c r="A40" s="11" t="s">
        <v>2122</v>
      </c>
      <c s="12" t="s">
        <v>2123</v>
      </c>
      <c s="14">
        <f>'SO 11-32-01'!K8+'SO 11-32-01'!M8</f>
      </c>
      <c s="14">
        <f>C40*0.21</f>
      </c>
      <c s="14">
        <f>C40+D40</f>
      </c>
      <c s="13">
        <f>'SO 11-32-01'!T7</f>
      </c>
    </row>
    <row r="41" spans="1:6" ht="12.75">
      <c r="A41" s="11" t="s">
        <v>2183</v>
      </c>
      <c s="12" t="s">
        <v>2184</v>
      </c>
      <c s="14">
        <f>'SO 11-32-02'!K8+'SO 11-32-02'!M8</f>
      </c>
      <c s="14">
        <f>C41*0.21</f>
      </c>
      <c s="14">
        <f>C41+D41</f>
      </c>
      <c s="13">
        <f>'SO 11-32-02'!T7</f>
      </c>
    </row>
    <row r="42" spans="1:6" ht="12.75">
      <c r="A42" s="11" t="s">
        <v>2202</v>
      </c>
      <c s="12" t="s">
        <v>2203</v>
      </c>
      <c s="14">
        <f>'SO 11-33-01'!K8+'SO 11-33-01'!M8</f>
      </c>
      <c s="14">
        <f>C42*0.21</f>
      </c>
      <c s="14">
        <f>C42+D42</f>
      </c>
      <c s="13">
        <f>'SO 11-33-01'!T7</f>
      </c>
    </row>
    <row r="43" spans="1:6" ht="12.75">
      <c r="A43" s="11" t="s">
        <v>2228</v>
      </c>
      <c s="12" t="s">
        <v>2229</v>
      </c>
      <c s="14">
        <f>0+C44+C45+C46</f>
      </c>
      <c s="14">
        <f>C43*0.21</f>
      </c>
      <c s="14">
        <f>0+E44+E45+E46</f>
      </c>
      <c s="13">
        <f>0+F44+F45+F46</f>
      </c>
    </row>
    <row r="44" spans="1:6" ht="12.75">
      <c r="A44" s="11" t="s">
        <v>2230</v>
      </c>
      <c s="12" t="s">
        <v>2231</v>
      </c>
      <c s="14">
        <f>'SO 11-50-01'!K8+'SO 11-50-01'!M8</f>
      </c>
      <c s="14">
        <f>C44*0.21</f>
      </c>
      <c s="14">
        <f>C44+D44</f>
      </c>
      <c s="13">
        <f>'SO 11-50-01'!T7</f>
      </c>
    </row>
    <row r="45" spans="1:6" ht="12.75">
      <c r="A45" s="11" t="s">
        <v>2352</v>
      </c>
      <c s="12" t="s">
        <v>2353</v>
      </c>
      <c s="14">
        <f>'SO 11-50-02'!K8+'SO 11-50-02'!M8</f>
      </c>
      <c s="14">
        <f>C45*0.21</f>
      </c>
      <c s="14">
        <f>C45+D45</f>
      </c>
      <c s="13">
        <f>'SO 11-50-02'!T7</f>
      </c>
    </row>
    <row r="46" spans="1:6" ht="12.75">
      <c r="A46" s="11" t="s">
        <v>2380</v>
      </c>
      <c s="12" t="s">
        <v>2381</v>
      </c>
      <c s="14">
        <f>'SO 11-50-03'!K8+'SO 11-50-03'!M8</f>
      </c>
      <c s="14">
        <f>C46*0.21</f>
      </c>
      <c s="14">
        <f>C46+D46</f>
      </c>
      <c s="13">
        <f>'SO 11-50-03'!T7</f>
      </c>
    </row>
    <row r="47" spans="1:6" ht="12.75">
      <c r="A47" s="11" t="s">
        <v>2424</v>
      </c>
      <c s="12" t="s">
        <v>2425</v>
      </c>
      <c s="14">
        <f>0+C48+C49+C50+C51+C52+C53</f>
      </c>
      <c s="14">
        <f>C47*0.21</f>
      </c>
      <c s="14">
        <f>0+E48+E49+E50+E51+E52+E53</f>
      </c>
      <c s="13">
        <f>0+F48+F49+F50+F51+F52+F53</f>
      </c>
    </row>
    <row r="48" spans="1:6" ht="12.75">
      <c r="A48" s="11" t="s">
        <v>2426</v>
      </c>
      <c s="12" t="s">
        <v>2427</v>
      </c>
      <c s="14">
        <f>'SO 11-72-01'!K8+'SO 11-72-01'!M8</f>
      </c>
      <c s="14">
        <f>C48*0.21</f>
      </c>
      <c s="14">
        <f>C48+D48</f>
      </c>
      <c s="13">
        <f>'SO 11-72-01'!T7</f>
      </c>
    </row>
    <row r="49" spans="1:6" ht="12.75">
      <c r="A49" s="11" t="s">
        <v>2541</v>
      </c>
      <c s="12" t="s">
        <v>2542</v>
      </c>
      <c s="14">
        <f>'SO 11-73-01'!K8+'SO 11-73-01'!M8</f>
      </c>
      <c s="14">
        <f>C49*0.21</f>
      </c>
      <c s="14">
        <f>C49+D49</f>
      </c>
      <c s="13">
        <f>'SO 11-73-01'!T7</f>
      </c>
    </row>
    <row r="50" spans="1:6" ht="12.75">
      <c r="A50" s="11" t="s">
        <v>2743</v>
      </c>
      <c s="12" t="s">
        <v>2744</v>
      </c>
      <c s="14">
        <f>'SO 11-74-01'!K8+'SO 11-74-01'!M8</f>
      </c>
      <c s="14">
        <f>C50*0.21</f>
      </c>
      <c s="14">
        <f>C50+D50</f>
      </c>
      <c s="13">
        <f>'SO 11-74-01'!T7</f>
      </c>
    </row>
    <row r="51" spans="1:6" ht="12.75">
      <c r="A51" s="11" t="s">
        <v>2800</v>
      </c>
      <c s="12" t="s">
        <v>2801</v>
      </c>
      <c s="14">
        <f>'SO 11-77-01'!K8+'SO 11-77-01'!M8</f>
      </c>
      <c s="14">
        <f>C51*0.21</f>
      </c>
      <c s="14">
        <f>C51+D51</f>
      </c>
      <c s="13">
        <f>'SO 11-77-01'!T7</f>
      </c>
    </row>
    <row r="52" spans="1:6" ht="12.75">
      <c r="A52" s="11" t="s">
        <v>2819</v>
      </c>
      <c s="12" t="s">
        <v>2820</v>
      </c>
      <c s="14">
        <f>'SO 11-78-01'!K8+'SO 11-78-01'!M8</f>
      </c>
      <c s="14">
        <f>C52*0.21</f>
      </c>
      <c s="14">
        <f>C52+D52</f>
      </c>
      <c s="13">
        <f>'SO 11-78-01'!T7</f>
      </c>
    </row>
    <row r="53" spans="1:6" ht="12.75">
      <c r="A53" s="11" t="s">
        <v>2872</v>
      </c>
      <c s="12" t="s">
        <v>2873</v>
      </c>
      <c s="14">
        <f>'SO 11-79-01'!K8+'SO 11-79-01'!M8</f>
      </c>
      <c s="14">
        <f>C53*0.21</f>
      </c>
      <c s="14">
        <f>C53+D53</f>
      </c>
      <c s="13">
        <f>'SO 11-79-01'!T7</f>
      </c>
    </row>
    <row r="54" spans="1:6" ht="12.75">
      <c r="A54" s="11" t="s">
        <v>2898</v>
      </c>
      <c s="12" t="s">
        <v>2899</v>
      </c>
      <c s="14">
        <f>0+C55+C56+C57+C58+C59</f>
      </c>
      <c s="14">
        <f>C54*0.21</f>
      </c>
      <c s="14">
        <f>0+E55+E56+E57+E58+E59</f>
      </c>
      <c s="13">
        <f>0+F55+F56+F57+F58+F59</f>
      </c>
    </row>
    <row r="55" spans="1:6" ht="12.75">
      <c r="A55" s="11" t="s">
        <v>2900</v>
      </c>
      <c s="12" t="s">
        <v>2901</v>
      </c>
      <c s="14">
        <f>'SO 11-81-01'!K8+'SO 11-81-01'!M8</f>
      </c>
      <c s="14">
        <f>C55*0.21</f>
      </c>
      <c s="14">
        <f>C55+D55</f>
      </c>
      <c s="13">
        <f>'SO 11-81-01'!T7</f>
      </c>
    </row>
    <row r="56" spans="1:6" ht="12.75">
      <c r="A56" s="11" t="s">
        <v>3108</v>
      </c>
      <c s="12" t="s">
        <v>3109</v>
      </c>
      <c s="14">
        <f>'SO 11-86-01'!K8+'SO 11-86-01'!M8</f>
      </c>
      <c s="14">
        <f>C56*0.21</f>
      </c>
      <c s="14">
        <f>C56+D56</f>
      </c>
      <c s="13">
        <f>'SO 11-86-01'!T7</f>
      </c>
    </row>
    <row r="57" spans="1:6" ht="12.75">
      <c r="A57" s="11" t="s">
        <v>3147</v>
      </c>
      <c s="12" t="s">
        <v>3148</v>
      </c>
      <c s="14">
        <f>'SO 11-86-02'!K8+'SO 11-86-02'!M8</f>
      </c>
      <c s="14">
        <f>C57*0.21</f>
      </c>
      <c s="14">
        <f>C57+D57</f>
      </c>
      <c s="13">
        <f>'SO 11-86-02'!T7</f>
      </c>
    </row>
    <row r="58" spans="1:6" ht="12.75">
      <c r="A58" s="11" t="s">
        <v>3380</v>
      </c>
      <c s="12" t="s">
        <v>3381</v>
      </c>
      <c s="14">
        <f>'SO 11-87-01'!K8+'SO 11-87-01'!M8</f>
      </c>
      <c s="14">
        <f>C58*0.21</f>
      </c>
      <c s="14">
        <f>C58+D58</f>
      </c>
      <c s="13">
        <f>'SO 11-87-01'!T7</f>
      </c>
    </row>
    <row r="59" spans="1:6" ht="12.75">
      <c r="A59" s="11" t="s">
        <v>3434</v>
      </c>
      <c s="12" t="s">
        <v>3435</v>
      </c>
      <c s="14">
        <f>'SO 11-88-01'!K8+'SO 11-88-01'!M8</f>
      </c>
      <c s="14">
        <f>C59*0.21</f>
      </c>
      <c s="14">
        <f>C59+D59</f>
      </c>
      <c s="13">
        <f>'SO 11-88-01'!T7</f>
      </c>
    </row>
    <row r="60" spans="1:6" ht="12.75">
      <c r="A60" s="11" t="s">
        <v>3445</v>
      </c>
      <c s="12" t="s">
        <v>3446</v>
      </c>
      <c s="14">
        <f>0+C61+C62+C63</f>
      </c>
      <c s="14">
        <f>C60*0.21</f>
      </c>
      <c s="14">
        <f>0+E61+E62+E63</f>
      </c>
      <c s="13">
        <f>0+F61+F62+F63</f>
      </c>
    </row>
    <row r="61" spans="1:6" ht="12.75">
      <c r="A61" s="11" t="s">
        <v>3447</v>
      </c>
      <c s="12" t="s">
        <v>3448</v>
      </c>
      <c s="14">
        <f>'SO 11-92-01'!K8+'SO 11-92-01'!M8</f>
      </c>
      <c s="14">
        <f>C61*0.21</f>
      </c>
      <c s="14">
        <f>C61+D61</f>
      </c>
      <c s="13">
        <f>'SO 11-92-01'!T7</f>
      </c>
    </row>
    <row r="62" spans="1:6" ht="12.75">
      <c r="A62" s="11" t="s">
        <v>3468</v>
      </c>
      <c s="12" t="s">
        <v>3469</v>
      </c>
      <c s="14">
        <f>'SO 90-90'!K8+'SO 90-90'!M8</f>
      </c>
      <c s="14">
        <f>C62*0.21</f>
      </c>
      <c s="14">
        <f>C62+D62</f>
      </c>
      <c s="13">
        <f>'SO 90-90'!T7</f>
      </c>
    </row>
    <row r="63" spans="1:6" ht="12.75">
      <c r="A63" s="11" t="s">
        <v>3476</v>
      </c>
      <c s="12" t="s">
        <v>3477</v>
      </c>
      <c s="14">
        <f>'SO 98-98'!K8+'SO 98-98'!M8</f>
      </c>
      <c s="14">
        <f>C63*0.21</f>
      </c>
      <c s="14">
        <f>C63+D63</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981</v>
      </c>
      <c r="E8" s="30" t="s">
        <v>980</v>
      </c>
      <c r="J8" s="29">
        <f>0+J9+J18+J23+J184</f>
      </c>
      <c s="29">
        <f>0+K9+K18+K23+K184</f>
      </c>
      <c s="29">
        <f>0+L9+L18+L23+L184</f>
      </c>
      <c s="29">
        <f>0+M9+M18+M23+M184</f>
      </c>
    </row>
    <row r="9" spans="1:13" ht="12.75">
      <c r="A9" t="s">
        <v>46</v>
      </c>
      <c r="C9" s="31" t="s">
        <v>47</v>
      </c>
      <c r="E9" s="33" t="s">
        <v>48</v>
      </c>
      <c r="J9" s="32">
        <f>0</f>
      </c>
      <c s="32">
        <f>0</f>
      </c>
      <c s="32">
        <f>0+L10+L14</f>
      </c>
      <c s="32">
        <f>0+M10+M14</f>
      </c>
    </row>
    <row r="10" spans="1:16" ht="12.75">
      <c r="A10" t="s">
        <v>49</v>
      </c>
      <c s="34" t="s">
        <v>47</v>
      </c>
      <c s="34" t="s">
        <v>982</v>
      </c>
      <c s="35" t="s">
        <v>5</v>
      </c>
      <c s="6" t="s">
        <v>983</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18.75">
      <c r="A13" t="s">
        <v>56</v>
      </c>
      <c r="E13" s="39" t="s">
        <v>984</v>
      </c>
    </row>
    <row r="14" spans="1:16" ht="12.75">
      <c r="A14" t="s">
        <v>49</v>
      </c>
      <c s="34" t="s">
        <v>27</v>
      </c>
      <c s="34" t="s">
        <v>569</v>
      </c>
      <c s="35" t="s">
        <v>5</v>
      </c>
      <c s="6" t="s">
        <v>570</v>
      </c>
      <c s="36" t="s">
        <v>52</v>
      </c>
      <c s="37">
        <v>48.6</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44.25">
      <c r="A17" t="s">
        <v>56</v>
      </c>
      <c r="E17" s="39" t="s">
        <v>571</v>
      </c>
    </row>
    <row r="18" spans="1:13" ht="12.75">
      <c r="A18" t="s">
        <v>46</v>
      </c>
      <c r="C18" s="31" t="s">
        <v>27</v>
      </c>
      <c r="E18" s="33" t="s">
        <v>985</v>
      </c>
      <c r="J18" s="32">
        <f>0</f>
      </c>
      <c s="32">
        <f>0</f>
      </c>
      <c s="32">
        <f>0+L19</f>
      </c>
      <c s="32">
        <f>0+M19</f>
      </c>
    </row>
    <row r="19" spans="1:16" ht="12.75">
      <c r="A19" t="s">
        <v>49</v>
      </c>
      <c s="34" t="s">
        <v>26</v>
      </c>
      <c s="34" t="s">
        <v>986</v>
      </c>
      <c s="35" t="s">
        <v>5</v>
      </c>
      <c s="6" t="s">
        <v>987</v>
      </c>
      <c s="36" t="s">
        <v>52</v>
      </c>
      <c s="37">
        <v>3</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369.75">
      <c r="A22" t="s">
        <v>56</v>
      </c>
      <c r="E22" s="39" t="s">
        <v>988</v>
      </c>
    </row>
    <row r="23" spans="1:13" ht="12.75">
      <c r="A23" t="s">
        <v>46</v>
      </c>
      <c r="C23" s="31" t="s">
        <v>76</v>
      </c>
      <c r="E23" s="33" t="s">
        <v>77</v>
      </c>
      <c r="J23" s="32">
        <f>0</f>
      </c>
      <c s="32">
        <f>0</f>
      </c>
      <c s="32">
        <f>0+L24+L28+L32+L36+L40+L44+L48+L52+L56+L60+L64+L68+L72+L76+L80+L84+L88+L92+L96+L100+L104+L108+L112+L116+L120+L124+L128+L132+L136+L140+L144+L148+L152+L156+L160+L164+L168+L172+L176+L180</f>
      </c>
      <c s="32">
        <f>0+M24+M28+M32+M36+M40+M44+M48+M52+M56+M60+M64+M68+M72+M76+M80+M84+M88+M92+M96+M100+M104+M108+M112+M116+M120+M124+M128+M132+M136+M140+M144+M148+M152+M156+M160+M164+M168+M172+M176+M180</f>
      </c>
    </row>
    <row r="24" spans="1:16" ht="12.75">
      <c r="A24" t="s">
        <v>49</v>
      </c>
      <c s="34" t="s">
        <v>62</v>
      </c>
      <c s="34" t="s">
        <v>91</v>
      </c>
      <c s="35" t="s">
        <v>5</v>
      </c>
      <c s="6" t="s">
        <v>92</v>
      </c>
      <c s="36" t="s">
        <v>65</v>
      </c>
      <c s="37">
        <v>135</v>
      </c>
      <c s="36">
        <v>0</v>
      </c>
      <c s="36">
        <f>ROUND(G24*H24,6)</f>
      </c>
      <c r="L24" s="38">
        <v>0</v>
      </c>
      <c s="32">
        <f>ROUND(ROUND(L24,2)*ROUND(G24,3),2)</f>
      </c>
      <c s="36" t="s">
        <v>53</v>
      </c>
      <c>
        <f>(M24*21)/100</f>
      </c>
      <c t="s">
        <v>27</v>
      </c>
    </row>
    <row r="25" spans="1:5" ht="12.75">
      <c r="A25" s="35" t="s">
        <v>54</v>
      </c>
      <c r="E25" s="39" t="s">
        <v>5</v>
      </c>
    </row>
    <row r="26" spans="1:5" ht="12.75">
      <c r="A26" s="35" t="s">
        <v>55</v>
      </c>
      <c r="E26" s="40" t="s">
        <v>5</v>
      </c>
    </row>
    <row r="27" spans="1:5" ht="102">
      <c r="A27" t="s">
        <v>56</v>
      </c>
      <c r="E27" s="39" t="s">
        <v>93</v>
      </c>
    </row>
    <row r="28" spans="1:16" ht="25.5">
      <c r="A28" t="s">
        <v>49</v>
      </c>
      <c s="34" t="s">
        <v>67</v>
      </c>
      <c s="34" t="s">
        <v>989</v>
      </c>
      <c s="35" t="s">
        <v>5</v>
      </c>
      <c s="6" t="s">
        <v>990</v>
      </c>
      <c s="36" t="s">
        <v>65</v>
      </c>
      <c s="37">
        <v>30</v>
      </c>
      <c s="36">
        <v>0</v>
      </c>
      <c s="36">
        <f>ROUND(G28*H28,6)</f>
      </c>
      <c r="L28" s="38">
        <v>0</v>
      </c>
      <c s="32">
        <f>ROUND(ROUND(L28,2)*ROUND(G28,3),2)</f>
      </c>
      <c s="36" t="s">
        <v>53</v>
      </c>
      <c>
        <f>(M28*21)/100</f>
      </c>
      <c t="s">
        <v>27</v>
      </c>
    </row>
    <row r="29" spans="1:5" ht="12.75">
      <c r="A29" s="35" t="s">
        <v>54</v>
      </c>
      <c r="E29" s="39" t="s">
        <v>5</v>
      </c>
    </row>
    <row r="30" spans="1:5" ht="12.75">
      <c r="A30" s="35" t="s">
        <v>55</v>
      </c>
      <c r="E30" s="40" t="s">
        <v>5</v>
      </c>
    </row>
    <row r="31" spans="1:5" ht="76.5">
      <c r="A31" t="s">
        <v>56</v>
      </c>
      <c r="E31" s="39" t="s">
        <v>890</v>
      </c>
    </row>
    <row r="32" spans="1:16" ht="25.5">
      <c r="A32" t="s">
        <v>49</v>
      </c>
      <c s="34" t="s">
        <v>71</v>
      </c>
      <c s="34" t="s">
        <v>888</v>
      </c>
      <c s="35" t="s">
        <v>5</v>
      </c>
      <c s="6" t="s">
        <v>889</v>
      </c>
      <c s="36" t="s">
        <v>65</v>
      </c>
      <c s="37">
        <v>13</v>
      </c>
      <c s="36">
        <v>0</v>
      </c>
      <c s="36">
        <f>ROUND(G32*H32,6)</f>
      </c>
      <c r="L32" s="38">
        <v>0</v>
      </c>
      <c s="32">
        <f>ROUND(ROUND(L32,2)*ROUND(G32,3),2)</f>
      </c>
      <c s="36" t="s">
        <v>53</v>
      </c>
      <c>
        <f>(M32*21)/100</f>
      </c>
      <c t="s">
        <v>27</v>
      </c>
    </row>
    <row r="33" spans="1:5" ht="12.75">
      <c r="A33" s="35" t="s">
        <v>54</v>
      </c>
      <c r="E33" s="39" t="s">
        <v>5</v>
      </c>
    </row>
    <row r="34" spans="1:5" ht="12.75">
      <c r="A34" s="35" t="s">
        <v>55</v>
      </c>
      <c r="E34" s="40" t="s">
        <v>5</v>
      </c>
    </row>
    <row r="35" spans="1:5" ht="76.5">
      <c r="A35" t="s">
        <v>56</v>
      </c>
      <c r="E35" s="39" t="s">
        <v>100</v>
      </c>
    </row>
    <row r="36" spans="1:16" ht="25.5">
      <c r="A36" t="s">
        <v>49</v>
      </c>
      <c s="34" t="s">
        <v>76</v>
      </c>
      <c s="34" t="s">
        <v>106</v>
      </c>
      <c s="35" t="s">
        <v>5</v>
      </c>
      <c s="6" t="s">
        <v>107</v>
      </c>
      <c s="36" t="s">
        <v>80</v>
      </c>
      <c s="37">
        <v>4</v>
      </c>
      <c s="36">
        <v>0</v>
      </c>
      <c s="36">
        <f>ROUND(G36*H36,6)</f>
      </c>
      <c r="L36" s="38">
        <v>0</v>
      </c>
      <c s="32">
        <f>ROUND(ROUND(L36,2)*ROUND(G36,3),2)</f>
      </c>
      <c s="36" t="s">
        <v>53</v>
      </c>
      <c>
        <f>(M36*21)/100</f>
      </c>
      <c t="s">
        <v>27</v>
      </c>
    </row>
    <row r="37" spans="1:5" ht="12.75">
      <c r="A37" s="35" t="s">
        <v>54</v>
      </c>
      <c r="E37" s="39" t="s">
        <v>5</v>
      </c>
    </row>
    <row r="38" spans="1:5" ht="12.75">
      <c r="A38" s="35" t="s">
        <v>55</v>
      </c>
      <c r="E38" s="40" t="s">
        <v>5</v>
      </c>
    </row>
    <row r="39" spans="1:5" ht="38.25">
      <c r="A39" t="s">
        <v>56</v>
      </c>
      <c r="E39" s="39" t="s">
        <v>108</v>
      </c>
    </row>
    <row r="40" spans="1:16" ht="12.75">
      <c r="A40" t="s">
        <v>49</v>
      </c>
      <c s="34" t="s">
        <v>82</v>
      </c>
      <c s="34" t="s">
        <v>483</v>
      </c>
      <c s="35" t="s">
        <v>5</v>
      </c>
      <c s="6" t="s">
        <v>484</v>
      </c>
      <c s="36" t="s">
        <v>65</v>
      </c>
      <c s="37">
        <v>190</v>
      </c>
      <c s="36">
        <v>0</v>
      </c>
      <c s="36">
        <f>ROUND(G40*H40,6)</f>
      </c>
      <c r="L40" s="38">
        <v>0</v>
      </c>
      <c s="32">
        <f>ROUND(ROUND(L40,2)*ROUND(G40,3),2)</f>
      </c>
      <c s="36" t="s">
        <v>53</v>
      </c>
      <c>
        <f>(M40*21)/100</f>
      </c>
      <c t="s">
        <v>27</v>
      </c>
    </row>
    <row r="41" spans="1:5" ht="12.75">
      <c r="A41" s="35" t="s">
        <v>54</v>
      </c>
      <c r="E41" s="39" t="s">
        <v>5</v>
      </c>
    </row>
    <row r="42" spans="1:5" ht="12.75">
      <c r="A42" s="35" t="s">
        <v>55</v>
      </c>
      <c r="E42" s="40" t="s">
        <v>5</v>
      </c>
    </row>
    <row r="43" spans="1:5" ht="89.25">
      <c r="A43" t="s">
        <v>56</v>
      </c>
      <c r="E43" s="39" t="s">
        <v>991</v>
      </c>
    </row>
    <row r="44" spans="1:16" ht="25.5">
      <c r="A44" t="s">
        <v>49</v>
      </c>
      <c s="34" t="s">
        <v>86</v>
      </c>
      <c s="34" t="s">
        <v>489</v>
      </c>
      <c s="35" t="s">
        <v>5</v>
      </c>
      <c s="6" t="s">
        <v>490</v>
      </c>
      <c s="36" t="s">
        <v>80</v>
      </c>
      <c s="37">
        <v>10</v>
      </c>
      <c s="36">
        <v>0</v>
      </c>
      <c s="36">
        <f>ROUND(G44*H44,6)</f>
      </c>
      <c r="L44" s="38">
        <v>0</v>
      </c>
      <c s="32">
        <f>ROUND(ROUND(L44,2)*ROUND(G44,3),2)</f>
      </c>
      <c s="36" t="s">
        <v>53</v>
      </c>
      <c>
        <f>(M44*21)/100</f>
      </c>
      <c t="s">
        <v>27</v>
      </c>
    </row>
    <row r="45" spans="1:5" ht="12.75">
      <c r="A45" s="35" t="s">
        <v>54</v>
      </c>
      <c r="E45" s="39" t="s">
        <v>5</v>
      </c>
    </row>
    <row r="46" spans="1:5" ht="12.75">
      <c r="A46" s="35" t="s">
        <v>55</v>
      </c>
      <c r="E46" s="40" t="s">
        <v>5</v>
      </c>
    </row>
    <row r="47" spans="1:5" ht="102">
      <c r="A47" t="s">
        <v>56</v>
      </c>
      <c r="E47" s="39" t="s">
        <v>437</v>
      </c>
    </row>
    <row r="48" spans="1:16" ht="12.75">
      <c r="A48" t="s">
        <v>49</v>
      </c>
      <c s="34" t="s">
        <v>90</v>
      </c>
      <c s="34" t="s">
        <v>789</v>
      </c>
      <c s="35" t="s">
        <v>790</v>
      </c>
      <c s="6" t="s">
        <v>791</v>
      </c>
      <c s="36" t="s">
        <v>65</v>
      </c>
      <c s="37">
        <v>170</v>
      </c>
      <c s="36">
        <v>0</v>
      </c>
      <c s="36">
        <f>ROUND(G48*H48,6)</f>
      </c>
      <c r="L48" s="38">
        <v>0</v>
      </c>
      <c s="32">
        <f>ROUND(ROUND(L48,2)*ROUND(G48,3),2)</f>
      </c>
      <c s="36" t="s">
        <v>53</v>
      </c>
      <c>
        <f>(M48*21)/100</f>
      </c>
      <c t="s">
        <v>27</v>
      </c>
    </row>
    <row r="49" spans="1:5" ht="12.75">
      <c r="A49" s="35" t="s">
        <v>54</v>
      </c>
      <c r="E49" s="39" t="s">
        <v>5</v>
      </c>
    </row>
    <row r="50" spans="1:5" ht="12.75">
      <c r="A50" s="35" t="s">
        <v>55</v>
      </c>
      <c r="E50" s="40" t="s">
        <v>5</v>
      </c>
    </row>
    <row r="51" spans="1:5" ht="153">
      <c r="A51" t="s">
        <v>56</v>
      </c>
      <c r="E51" s="39" t="s">
        <v>909</v>
      </c>
    </row>
    <row r="52" spans="1:16" ht="12.75">
      <c r="A52" t="s">
        <v>49</v>
      </c>
      <c s="34" t="s">
        <v>94</v>
      </c>
      <c s="34" t="s">
        <v>580</v>
      </c>
      <c s="35" t="s">
        <v>5</v>
      </c>
      <c s="6" t="s">
        <v>581</v>
      </c>
      <c s="36" t="s">
        <v>80</v>
      </c>
      <c s="37">
        <v>3</v>
      </c>
      <c s="36">
        <v>0</v>
      </c>
      <c s="36">
        <f>ROUND(G52*H52,6)</f>
      </c>
      <c r="L52" s="38">
        <v>0</v>
      </c>
      <c s="32">
        <f>ROUND(ROUND(L52,2)*ROUND(G52,3),2)</f>
      </c>
      <c s="36" t="s">
        <v>53</v>
      </c>
      <c>
        <f>(M52*21)/100</f>
      </c>
      <c t="s">
        <v>27</v>
      </c>
    </row>
    <row r="53" spans="1:5" ht="12.75">
      <c r="A53" s="35" t="s">
        <v>54</v>
      </c>
      <c r="E53" s="39" t="s">
        <v>5</v>
      </c>
    </row>
    <row r="54" spans="1:5" ht="12.75">
      <c r="A54" s="35" t="s">
        <v>55</v>
      </c>
      <c r="E54" s="40" t="s">
        <v>5</v>
      </c>
    </row>
    <row r="55" spans="1:5" ht="178.5">
      <c r="A55" t="s">
        <v>56</v>
      </c>
      <c r="E55" s="39" t="s">
        <v>600</v>
      </c>
    </row>
    <row r="56" spans="1:16" ht="12.75">
      <c r="A56" t="s">
        <v>49</v>
      </c>
      <c s="34" t="s">
        <v>97</v>
      </c>
      <c s="34" t="s">
        <v>583</v>
      </c>
      <c s="35" t="s">
        <v>5</v>
      </c>
      <c s="6" t="s">
        <v>584</v>
      </c>
      <c s="36" t="s">
        <v>80</v>
      </c>
      <c s="37">
        <v>3</v>
      </c>
      <c s="36">
        <v>0</v>
      </c>
      <c s="36">
        <f>ROUND(G56*H56,6)</f>
      </c>
      <c r="L56" s="38">
        <v>0</v>
      </c>
      <c s="32">
        <f>ROUND(ROUND(L56,2)*ROUND(G56,3),2)</f>
      </c>
      <c s="36" t="s">
        <v>53</v>
      </c>
      <c>
        <f>(M56*21)/100</f>
      </c>
      <c t="s">
        <v>27</v>
      </c>
    </row>
    <row r="57" spans="1:5" ht="12.75">
      <c r="A57" s="35" t="s">
        <v>54</v>
      </c>
      <c r="E57" s="39" t="s">
        <v>5</v>
      </c>
    </row>
    <row r="58" spans="1:5" ht="12.75">
      <c r="A58" s="35" t="s">
        <v>55</v>
      </c>
      <c r="E58" s="40" t="s">
        <v>5</v>
      </c>
    </row>
    <row r="59" spans="1:5" ht="127.5">
      <c r="A59" t="s">
        <v>56</v>
      </c>
      <c r="E59" s="39" t="s">
        <v>591</v>
      </c>
    </row>
    <row r="60" spans="1:16" ht="12.75">
      <c r="A60" t="s">
        <v>49</v>
      </c>
      <c s="34" t="s">
        <v>101</v>
      </c>
      <c s="34" t="s">
        <v>992</v>
      </c>
      <c s="35" t="s">
        <v>5</v>
      </c>
      <c s="6" t="s">
        <v>993</v>
      </c>
      <c s="36" t="s">
        <v>80</v>
      </c>
      <c s="37">
        <v>10</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140.25">
      <c r="A63" t="s">
        <v>56</v>
      </c>
      <c r="E63" s="39" t="s">
        <v>939</v>
      </c>
    </row>
    <row r="64" spans="1:16" ht="12.75">
      <c r="A64" t="s">
        <v>49</v>
      </c>
      <c s="34" t="s">
        <v>105</v>
      </c>
      <c s="34" t="s">
        <v>667</v>
      </c>
      <c s="35" t="s">
        <v>5</v>
      </c>
      <c s="6" t="s">
        <v>668</v>
      </c>
      <c s="36" t="s">
        <v>123</v>
      </c>
      <c s="37">
        <v>0.88</v>
      </c>
      <c s="36">
        <v>0</v>
      </c>
      <c s="36">
        <f>ROUND(G64*H64,6)</f>
      </c>
      <c r="L64" s="38">
        <v>0</v>
      </c>
      <c s="32">
        <f>ROUND(ROUND(L64,2)*ROUND(G64,3),2)</f>
      </c>
      <c s="36" t="s">
        <v>53</v>
      </c>
      <c>
        <f>(M64*21)/100</f>
      </c>
      <c t="s">
        <v>27</v>
      </c>
    </row>
    <row r="65" spans="1:5" ht="12.75">
      <c r="A65" s="35" t="s">
        <v>54</v>
      </c>
      <c r="E65" s="39" t="s">
        <v>5</v>
      </c>
    </row>
    <row r="66" spans="1:5" ht="12.75">
      <c r="A66" s="35" t="s">
        <v>55</v>
      </c>
      <c r="E66" s="40" t="s">
        <v>5</v>
      </c>
    </row>
    <row r="67" spans="1:5" ht="102">
      <c r="A67" t="s">
        <v>56</v>
      </c>
      <c r="E67" s="39" t="s">
        <v>669</v>
      </c>
    </row>
    <row r="68" spans="1:16" ht="12.75">
      <c r="A68" t="s">
        <v>49</v>
      </c>
      <c s="34" t="s">
        <v>109</v>
      </c>
      <c s="34" t="s">
        <v>670</v>
      </c>
      <c s="35" t="s">
        <v>5</v>
      </c>
      <c s="6" t="s">
        <v>671</v>
      </c>
      <c s="36" t="s">
        <v>123</v>
      </c>
      <c s="37">
        <v>0.88</v>
      </c>
      <c s="36">
        <v>0</v>
      </c>
      <c s="36">
        <f>ROUND(G68*H68,6)</f>
      </c>
      <c r="L68" s="38">
        <v>0</v>
      </c>
      <c s="32">
        <f>ROUND(ROUND(L68,2)*ROUND(G68,3),2)</f>
      </c>
      <c s="36" t="s">
        <v>53</v>
      </c>
      <c>
        <f>(M68*21)/100</f>
      </c>
      <c t="s">
        <v>27</v>
      </c>
    </row>
    <row r="69" spans="1:5" ht="12.75">
      <c r="A69" s="35" t="s">
        <v>54</v>
      </c>
      <c r="E69" s="39" t="s">
        <v>5</v>
      </c>
    </row>
    <row r="70" spans="1:5" ht="12.75">
      <c r="A70" s="35" t="s">
        <v>55</v>
      </c>
      <c r="E70" s="40" t="s">
        <v>5</v>
      </c>
    </row>
    <row r="71" spans="1:5" ht="102">
      <c r="A71" t="s">
        <v>56</v>
      </c>
      <c r="E71" s="39" t="s">
        <v>672</v>
      </c>
    </row>
    <row r="72" spans="1:16" ht="12.75">
      <c r="A72" t="s">
        <v>49</v>
      </c>
      <c s="34" t="s">
        <v>113</v>
      </c>
      <c s="34" t="s">
        <v>994</v>
      </c>
      <c s="35" t="s">
        <v>5</v>
      </c>
      <c s="6" t="s">
        <v>995</v>
      </c>
      <c s="36" t="s">
        <v>80</v>
      </c>
      <c s="37">
        <v>6</v>
      </c>
      <c s="36">
        <v>0</v>
      </c>
      <c s="36">
        <f>ROUND(G72*H72,6)</f>
      </c>
      <c r="L72" s="38">
        <v>0</v>
      </c>
      <c s="32">
        <f>ROUND(ROUND(L72,2)*ROUND(G72,3),2)</f>
      </c>
      <c s="36" t="s">
        <v>53</v>
      </c>
      <c>
        <f>(M72*21)/100</f>
      </c>
      <c t="s">
        <v>27</v>
      </c>
    </row>
    <row r="73" spans="1:5" ht="12.75">
      <c r="A73" s="35" t="s">
        <v>54</v>
      </c>
      <c r="E73" s="39" t="s">
        <v>5</v>
      </c>
    </row>
    <row r="74" spans="1:5" ht="12.75">
      <c r="A74" s="35" t="s">
        <v>55</v>
      </c>
      <c r="E74" s="40" t="s">
        <v>5</v>
      </c>
    </row>
    <row r="75" spans="1:5" ht="89.25">
      <c r="A75" t="s">
        <v>56</v>
      </c>
      <c r="E75" s="39" t="s">
        <v>996</v>
      </c>
    </row>
    <row r="76" spans="1:16" ht="12.75">
      <c r="A76" t="s">
        <v>49</v>
      </c>
      <c s="34" t="s">
        <v>117</v>
      </c>
      <c s="34" t="s">
        <v>997</v>
      </c>
      <c s="35" t="s">
        <v>5</v>
      </c>
      <c s="6" t="s">
        <v>998</v>
      </c>
      <c s="36" t="s">
        <v>80</v>
      </c>
      <c s="37">
        <v>6</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76.5">
      <c r="A79" t="s">
        <v>56</v>
      </c>
      <c r="E79" s="39" t="s">
        <v>999</v>
      </c>
    </row>
    <row r="80" spans="1:16" ht="12.75">
      <c r="A80" t="s">
        <v>49</v>
      </c>
      <c s="34" t="s">
        <v>120</v>
      </c>
      <c s="34" t="s">
        <v>1000</v>
      </c>
      <c s="35" t="s">
        <v>5</v>
      </c>
      <c s="6" t="s">
        <v>1001</v>
      </c>
      <c s="36" t="s">
        <v>80</v>
      </c>
      <c s="37">
        <v>2</v>
      </c>
      <c s="36">
        <v>0</v>
      </c>
      <c s="36">
        <f>ROUND(G80*H80,6)</f>
      </c>
      <c r="L80" s="38">
        <v>0</v>
      </c>
      <c s="32">
        <f>ROUND(ROUND(L80,2)*ROUND(G80,3),2)</f>
      </c>
      <c s="36" t="s">
        <v>53</v>
      </c>
      <c>
        <f>(M80*21)/100</f>
      </c>
      <c t="s">
        <v>27</v>
      </c>
    </row>
    <row r="81" spans="1:5" ht="12.75">
      <c r="A81" s="35" t="s">
        <v>54</v>
      </c>
      <c r="E81" s="39" t="s">
        <v>5</v>
      </c>
    </row>
    <row r="82" spans="1:5" ht="12.75">
      <c r="A82" s="35" t="s">
        <v>55</v>
      </c>
      <c r="E82" s="40" t="s">
        <v>5</v>
      </c>
    </row>
    <row r="83" spans="1:5" ht="114.75">
      <c r="A83" t="s">
        <v>56</v>
      </c>
      <c r="E83" s="39" t="s">
        <v>930</v>
      </c>
    </row>
    <row r="84" spans="1:16" ht="12.75">
      <c r="A84" t="s">
        <v>49</v>
      </c>
      <c s="34" t="s">
        <v>125</v>
      </c>
      <c s="34" t="s">
        <v>1002</v>
      </c>
      <c s="35" t="s">
        <v>5</v>
      </c>
      <c s="6" t="s">
        <v>1003</v>
      </c>
      <c s="36" t="s">
        <v>80</v>
      </c>
      <c s="37">
        <v>2</v>
      </c>
      <c s="36">
        <v>0</v>
      </c>
      <c s="36">
        <f>ROUND(G84*H84,6)</f>
      </c>
      <c r="L84" s="38">
        <v>0</v>
      </c>
      <c s="32">
        <f>ROUND(ROUND(L84,2)*ROUND(G84,3),2)</f>
      </c>
      <c s="36" t="s">
        <v>53</v>
      </c>
      <c>
        <f>(M84*21)/100</f>
      </c>
      <c t="s">
        <v>27</v>
      </c>
    </row>
    <row r="85" spans="1:5" ht="12.75">
      <c r="A85" s="35" t="s">
        <v>54</v>
      </c>
      <c r="E85" s="39" t="s">
        <v>5</v>
      </c>
    </row>
    <row r="86" spans="1:5" ht="12.75">
      <c r="A86" s="35" t="s">
        <v>55</v>
      </c>
      <c r="E86" s="40" t="s">
        <v>5</v>
      </c>
    </row>
    <row r="87" spans="1:5" ht="140.25">
      <c r="A87" t="s">
        <v>56</v>
      </c>
      <c r="E87" s="39" t="s">
        <v>1004</v>
      </c>
    </row>
    <row r="88" spans="1:16" ht="12.75">
      <c r="A88" t="s">
        <v>49</v>
      </c>
      <c s="34" t="s">
        <v>128</v>
      </c>
      <c s="34" t="s">
        <v>1005</v>
      </c>
      <c s="35" t="s">
        <v>5</v>
      </c>
      <c s="6" t="s">
        <v>1006</v>
      </c>
      <c s="36" t="s">
        <v>80</v>
      </c>
      <c s="37">
        <v>1</v>
      </c>
      <c s="36">
        <v>0</v>
      </c>
      <c s="36">
        <f>ROUND(G88*H88,6)</f>
      </c>
      <c r="L88" s="38">
        <v>0</v>
      </c>
      <c s="32">
        <f>ROUND(ROUND(L88,2)*ROUND(G88,3),2)</f>
      </c>
      <c s="36" t="s">
        <v>53</v>
      </c>
      <c>
        <f>(M88*21)/100</f>
      </c>
      <c t="s">
        <v>27</v>
      </c>
    </row>
    <row r="89" spans="1:5" ht="12.75">
      <c r="A89" s="35" t="s">
        <v>54</v>
      </c>
      <c r="E89" s="39" t="s">
        <v>5</v>
      </c>
    </row>
    <row r="90" spans="1:5" ht="12.75">
      <c r="A90" s="35" t="s">
        <v>55</v>
      </c>
      <c r="E90" s="40" t="s">
        <v>5</v>
      </c>
    </row>
    <row r="91" spans="1:5" ht="140.25">
      <c r="A91" t="s">
        <v>56</v>
      </c>
      <c r="E91" s="39" t="s">
        <v>644</v>
      </c>
    </row>
    <row r="92" spans="1:16" ht="12.75">
      <c r="A92" t="s">
        <v>49</v>
      </c>
      <c s="34" t="s">
        <v>131</v>
      </c>
      <c s="34" t="s">
        <v>1007</v>
      </c>
      <c s="35" t="s">
        <v>5</v>
      </c>
      <c s="6" t="s">
        <v>1008</v>
      </c>
      <c s="36" t="s">
        <v>80</v>
      </c>
      <c s="37">
        <v>5</v>
      </c>
      <c s="36">
        <v>0</v>
      </c>
      <c s="36">
        <f>ROUND(G92*H92,6)</f>
      </c>
      <c r="L92" s="38">
        <v>0</v>
      </c>
      <c s="32">
        <f>ROUND(ROUND(L92,2)*ROUND(G92,3),2)</f>
      </c>
      <c s="36" t="s">
        <v>53</v>
      </c>
      <c>
        <f>(M92*21)/100</f>
      </c>
      <c t="s">
        <v>27</v>
      </c>
    </row>
    <row r="93" spans="1:5" ht="12.75">
      <c r="A93" s="35" t="s">
        <v>54</v>
      </c>
      <c r="E93" s="39" t="s">
        <v>5</v>
      </c>
    </row>
    <row r="94" spans="1:5" ht="12.75">
      <c r="A94" s="35" t="s">
        <v>55</v>
      </c>
      <c r="E94" s="40" t="s">
        <v>5</v>
      </c>
    </row>
    <row r="95" spans="1:5" ht="140.25">
      <c r="A95" t="s">
        <v>56</v>
      </c>
      <c r="E95" s="39" t="s">
        <v>644</v>
      </c>
    </row>
    <row r="96" spans="1:16" ht="12.75">
      <c r="A96" t="s">
        <v>49</v>
      </c>
      <c s="34" t="s">
        <v>135</v>
      </c>
      <c s="34" t="s">
        <v>1009</v>
      </c>
      <c s="35" t="s">
        <v>5</v>
      </c>
      <c s="6" t="s">
        <v>1010</v>
      </c>
      <c s="36" t="s">
        <v>80</v>
      </c>
      <c s="37">
        <v>14</v>
      </c>
      <c s="36">
        <v>0</v>
      </c>
      <c s="36">
        <f>ROUND(G96*H96,6)</f>
      </c>
      <c r="L96" s="38">
        <v>0</v>
      </c>
      <c s="32">
        <f>ROUND(ROUND(L96,2)*ROUND(G96,3),2)</f>
      </c>
      <c s="36" t="s">
        <v>53</v>
      </c>
      <c>
        <f>(M96*21)/100</f>
      </c>
      <c t="s">
        <v>27</v>
      </c>
    </row>
    <row r="97" spans="1:5" ht="12.75">
      <c r="A97" s="35" t="s">
        <v>54</v>
      </c>
      <c r="E97" s="39" t="s">
        <v>5</v>
      </c>
    </row>
    <row r="98" spans="1:5" ht="12.75">
      <c r="A98" s="35" t="s">
        <v>55</v>
      </c>
      <c r="E98" s="40" t="s">
        <v>5</v>
      </c>
    </row>
    <row r="99" spans="1:5" ht="140.25">
      <c r="A99" t="s">
        <v>56</v>
      </c>
      <c r="E99" s="39" t="s">
        <v>644</v>
      </c>
    </row>
    <row r="100" spans="1:16" ht="12.75">
      <c r="A100" t="s">
        <v>49</v>
      </c>
      <c s="34" t="s">
        <v>149</v>
      </c>
      <c s="34" t="s">
        <v>1011</v>
      </c>
      <c s="35" t="s">
        <v>5</v>
      </c>
      <c s="6" t="s">
        <v>1012</v>
      </c>
      <c s="36" t="s">
        <v>80</v>
      </c>
      <c s="37">
        <v>2</v>
      </c>
      <c s="36">
        <v>0</v>
      </c>
      <c s="36">
        <f>ROUND(G100*H100,6)</f>
      </c>
      <c r="L100" s="38">
        <v>0</v>
      </c>
      <c s="32">
        <f>ROUND(ROUND(L100,2)*ROUND(G100,3),2)</f>
      </c>
      <c s="36" t="s">
        <v>53</v>
      </c>
      <c>
        <f>(M100*21)/100</f>
      </c>
      <c t="s">
        <v>27</v>
      </c>
    </row>
    <row r="101" spans="1:5" ht="12.75">
      <c r="A101" s="35" t="s">
        <v>54</v>
      </c>
      <c r="E101" s="39" t="s">
        <v>5</v>
      </c>
    </row>
    <row r="102" spans="1:5" ht="12.75">
      <c r="A102" s="35" t="s">
        <v>55</v>
      </c>
      <c r="E102" s="40" t="s">
        <v>5</v>
      </c>
    </row>
    <row r="103" spans="1:5" ht="140.25">
      <c r="A103" t="s">
        <v>56</v>
      </c>
      <c r="E103" s="39" t="s">
        <v>644</v>
      </c>
    </row>
    <row r="104" spans="1:16" ht="25.5">
      <c r="A104" t="s">
        <v>49</v>
      </c>
      <c s="34" t="s">
        <v>152</v>
      </c>
      <c s="34" t="s">
        <v>1013</v>
      </c>
      <c s="35" t="s">
        <v>5</v>
      </c>
      <c s="6" t="s">
        <v>1014</v>
      </c>
      <c s="36" t="s">
        <v>80</v>
      </c>
      <c s="37">
        <v>1</v>
      </c>
      <c s="36">
        <v>0</v>
      </c>
      <c s="36">
        <f>ROUND(G104*H104,6)</f>
      </c>
      <c r="L104" s="38">
        <v>0</v>
      </c>
      <c s="32">
        <f>ROUND(ROUND(L104,2)*ROUND(G104,3),2)</f>
      </c>
      <c s="36" t="s">
        <v>53</v>
      </c>
      <c>
        <f>(M104*21)/100</f>
      </c>
      <c t="s">
        <v>27</v>
      </c>
    </row>
    <row r="105" spans="1:5" ht="12.75">
      <c r="A105" s="35" t="s">
        <v>54</v>
      </c>
      <c r="E105" s="39" t="s">
        <v>5</v>
      </c>
    </row>
    <row r="106" spans="1:5" ht="12.75">
      <c r="A106" s="35" t="s">
        <v>55</v>
      </c>
      <c r="E106" s="40" t="s">
        <v>5</v>
      </c>
    </row>
    <row r="107" spans="1:5" ht="191.25">
      <c r="A107" t="s">
        <v>56</v>
      </c>
      <c r="E107" s="39" t="s">
        <v>1015</v>
      </c>
    </row>
    <row r="108" spans="1:16" ht="25.5">
      <c r="A108" t="s">
        <v>49</v>
      </c>
      <c s="34" t="s">
        <v>156</v>
      </c>
      <c s="34" t="s">
        <v>1016</v>
      </c>
      <c s="35" t="s">
        <v>5</v>
      </c>
      <c s="6" t="s">
        <v>1017</v>
      </c>
      <c s="36" t="s">
        <v>80</v>
      </c>
      <c s="37">
        <v>2</v>
      </c>
      <c s="36">
        <v>0</v>
      </c>
      <c s="36">
        <f>ROUND(G108*H108,6)</f>
      </c>
      <c r="L108" s="38">
        <v>0</v>
      </c>
      <c s="32">
        <f>ROUND(ROUND(L108,2)*ROUND(G108,3),2)</f>
      </c>
      <c s="36" t="s">
        <v>53</v>
      </c>
      <c>
        <f>(M108*21)/100</f>
      </c>
      <c t="s">
        <v>27</v>
      </c>
    </row>
    <row r="109" spans="1:5" ht="12.75">
      <c r="A109" s="35" t="s">
        <v>54</v>
      </c>
      <c r="E109" s="39" t="s">
        <v>5</v>
      </c>
    </row>
    <row r="110" spans="1:5" ht="12.75">
      <c r="A110" s="35" t="s">
        <v>55</v>
      </c>
      <c r="E110" s="40" t="s">
        <v>5</v>
      </c>
    </row>
    <row r="111" spans="1:5" ht="102">
      <c r="A111" t="s">
        <v>56</v>
      </c>
      <c r="E111" s="39" t="s">
        <v>1018</v>
      </c>
    </row>
    <row r="112" spans="1:16" ht="12.75">
      <c r="A112" t="s">
        <v>49</v>
      </c>
      <c s="34" t="s">
        <v>159</v>
      </c>
      <c s="34" t="s">
        <v>1019</v>
      </c>
      <c s="35" t="s">
        <v>5</v>
      </c>
      <c s="6" t="s">
        <v>1020</v>
      </c>
      <c s="36" t="s">
        <v>80</v>
      </c>
      <c s="37">
        <v>6</v>
      </c>
      <c s="36">
        <v>0</v>
      </c>
      <c s="36">
        <f>ROUND(G112*H112,6)</f>
      </c>
      <c r="L112" s="38">
        <v>0</v>
      </c>
      <c s="32">
        <f>ROUND(ROUND(L112,2)*ROUND(G112,3),2)</f>
      </c>
      <c s="36" t="s">
        <v>53</v>
      </c>
      <c>
        <f>(M112*21)/100</f>
      </c>
      <c t="s">
        <v>27</v>
      </c>
    </row>
    <row r="113" spans="1:5" ht="12.75">
      <c r="A113" s="35" t="s">
        <v>54</v>
      </c>
      <c r="E113" s="39" t="s">
        <v>5</v>
      </c>
    </row>
    <row r="114" spans="1:5" ht="12.75">
      <c r="A114" s="35" t="s">
        <v>55</v>
      </c>
      <c r="E114" s="40" t="s">
        <v>5</v>
      </c>
    </row>
    <row r="115" spans="1:5" ht="114.75">
      <c r="A115" t="s">
        <v>56</v>
      </c>
      <c r="E115" s="39" t="s">
        <v>754</v>
      </c>
    </row>
    <row r="116" spans="1:16" ht="12.75">
      <c r="A116" t="s">
        <v>49</v>
      </c>
      <c s="34" t="s">
        <v>163</v>
      </c>
      <c s="34" t="s">
        <v>1021</v>
      </c>
      <c s="35" t="s">
        <v>5</v>
      </c>
      <c s="6" t="s">
        <v>1022</v>
      </c>
      <c s="36" t="s">
        <v>80</v>
      </c>
      <c s="37">
        <v>1</v>
      </c>
      <c s="36">
        <v>0</v>
      </c>
      <c s="36">
        <f>ROUND(G116*H116,6)</f>
      </c>
      <c r="L116" s="38">
        <v>0</v>
      </c>
      <c s="32">
        <f>ROUND(ROUND(L116,2)*ROUND(G116,3),2)</f>
      </c>
      <c s="36" t="s">
        <v>53</v>
      </c>
      <c>
        <f>(M116*21)/100</f>
      </c>
      <c t="s">
        <v>27</v>
      </c>
    </row>
    <row r="117" spans="1:5" ht="12.75">
      <c r="A117" s="35" t="s">
        <v>54</v>
      </c>
      <c r="E117" s="39" t="s">
        <v>5</v>
      </c>
    </row>
    <row r="118" spans="1:5" ht="12.75">
      <c r="A118" s="35" t="s">
        <v>55</v>
      </c>
      <c r="E118" s="40" t="s">
        <v>5</v>
      </c>
    </row>
    <row r="119" spans="1:5" ht="114.75">
      <c r="A119" t="s">
        <v>56</v>
      </c>
      <c r="E119" s="39" t="s">
        <v>754</v>
      </c>
    </row>
    <row r="120" spans="1:16" ht="25.5">
      <c r="A120" t="s">
        <v>49</v>
      </c>
      <c s="34" t="s">
        <v>167</v>
      </c>
      <c s="34" t="s">
        <v>1023</v>
      </c>
      <c s="35" t="s">
        <v>5</v>
      </c>
      <c s="6" t="s">
        <v>1024</v>
      </c>
      <c s="36" t="s">
        <v>80</v>
      </c>
      <c s="37">
        <v>2</v>
      </c>
      <c s="36">
        <v>0</v>
      </c>
      <c s="36">
        <f>ROUND(G120*H120,6)</f>
      </c>
      <c r="L120" s="38">
        <v>0</v>
      </c>
      <c s="32">
        <f>ROUND(ROUND(L120,2)*ROUND(G120,3),2)</f>
      </c>
      <c s="36" t="s">
        <v>53</v>
      </c>
      <c>
        <f>(M120*21)/100</f>
      </c>
      <c t="s">
        <v>27</v>
      </c>
    </row>
    <row r="121" spans="1:5" ht="12.75">
      <c r="A121" s="35" t="s">
        <v>54</v>
      </c>
      <c r="E121" s="39" t="s">
        <v>5</v>
      </c>
    </row>
    <row r="122" spans="1:5" ht="12.75">
      <c r="A122" s="35" t="s">
        <v>55</v>
      </c>
      <c r="E122" s="40" t="s">
        <v>5</v>
      </c>
    </row>
    <row r="123" spans="1:5" ht="140.25">
      <c r="A123" t="s">
        <v>56</v>
      </c>
      <c r="E123" s="39" t="s">
        <v>644</v>
      </c>
    </row>
    <row r="124" spans="1:16" ht="25.5">
      <c r="A124" t="s">
        <v>49</v>
      </c>
      <c s="34" t="s">
        <v>170</v>
      </c>
      <c s="34" t="s">
        <v>1025</v>
      </c>
      <c s="35" t="s">
        <v>5</v>
      </c>
      <c s="6" t="s">
        <v>1026</v>
      </c>
      <c s="36" t="s">
        <v>80</v>
      </c>
      <c s="37">
        <v>1</v>
      </c>
      <c s="36">
        <v>0</v>
      </c>
      <c s="36">
        <f>ROUND(G124*H124,6)</f>
      </c>
      <c r="L124" s="38">
        <v>0</v>
      </c>
      <c s="32">
        <f>ROUND(ROUND(L124,2)*ROUND(G124,3),2)</f>
      </c>
      <c s="36" t="s">
        <v>53</v>
      </c>
      <c>
        <f>(M124*21)/100</f>
      </c>
      <c t="s">
        <v>27</v>
      </c>
    </row>
    <row r="125" spans="1:5" ht="12.75">
      <c r="A125" s="35" t="s">
        <v>54</v>
      </c>
      <c r="E125" s="39" t="s">
        <v>5</v>
      </c>
    </row>
    <row r="126" spans="1:5" ht="12.75">
      <c r="A126" s="35" t="s">
        <v>55</v>
      </c>
      <c r="E126" s="40" t="s">
        <v>5</v>
      </c>
    </row>
    <row r="127" spans="1:5" ht="114.75">
      <c r="A127" t="s">
        <v>56</v>
      </c>
      <c r="E127" s="39" t="s">
        <v>930</v>
      </c>
    </row>
    <row r="128" spans="1:16" ht="12.75">
      <c r="A128" t="s">
        <v>49</v>
      </c>
      <c s="34" t="s">
        <v>178</v>
      </c>
      <c s="34" t="s">
        <v>1027</v>
      </c>
      <c s="35" t="s">
        <v>5</v>
      </c>
      <c s="6" t="s">
        <v>1028</v>
      </c>
      <c s="36" t="s">
        <v>80</v>
      </c>
      <c s="37">
        <v>2</v>
      </c>
      <c s="36">
        <v>0</v>
      </c>
      <c s="36">
        <f>ROUND(G128*H128,6)</f>
      </c>
      <c r="L128" s="38">
        <v>0</v>
      </c>
      <c s="32">
        <f>ROUND(ROUND(L128,2)*ROUND(G128,3),2)</f>
      </c>
      <c s="36" t="s">
        <v>53</v>
      </c>
      <c>
        <f>(M128*21)/100</f>
      </c>
      <c t="s">
        <v>27</v>
      </c>
    </row>
    <row r="129" spans="1:5" ht="12.75">
      <c r="A129" s="35" t="s">
        <v>54</v>
      </c>
      <c r="E129" s="39" t="s">
        <v>5</v>
      </c>
    </row>
    <row r="130" spans="1:5" ht="12.75">
      <c r="A130" s="35" t="s">
        <v>55</v>
      </c>
      <c r="E130" s="40" t="s">
        <v>5</v>
      </c>
    </row>
    <row r="131" spans="1:5" ht="165.75">
      <c r="A131" t="s">
        <v>56</v>
      </c>
      <c r="E131" s="39" t="s">
        <v>607</v>
      </c>
    </row>
    <row r="132" spans="1:16" ht="12.75">
      <c r="A132" t="s">
        <v>49</v>
      </c>
      <c s="34" t="s">
        <v>182</v>
      </c>
      <c s="34" t="s">
        <v>1029</v>
      </c>
      <c s="35" t="s">
        <v>5</v>
      </c>
      <c s="6" t="s">
        <v>1030</v>
      </c>
      <c s="36" t="s">
        <v>80</v>
      </c>
      <c s="37">
        <v>4</v>
      </c>
      <c s="36">
        <v>0</v>
      </c>
      <c s="36">
        <f>ROUND(G132*H132,6)</f>
      </c>
      <c r="L132" s="38">
        <v>0</v>
      </c>
      <c s="32">
        <f>ROUND(ROUND(L132,2)*ROUND(G132,3),2)</f>
      </c>
      <c s="36" t="s">
        <v>53</v>
      </c>
      <c>
        <f>(M132*21)/100</f>
      </c>
      <c t="s">
        <v>27</v>
      </c>
    </row>
    <row r="133" spans="1:5" ht="12.75">
      <c r="A133" s="35" t="s">
        <v>54</v>
      </c>
      <c r="E133" s="39" t="s">
        <v>5</v>
      </c>
    </row>
    <row r="134" spans="1:5" ht="12.75">
      <c r="A134" s="35" t="s">
        <v>55</v>
      </c>
      <c r="E134" s="40" t="s">
        <v>5</v>
      </c>
    </row>
    <row r="135" spans="1:5" ht="191.25">
      <c r="A135" t="s">
        <v>56</v>
      </c>
      <c r="E135" s="39" t="s">
        <v>1031</v>
      </c>
    </row>
    <row r="136" spans="1:16" ht="12.75">
      <c r="A136" t="s">
        <v>49</v>
      </c>
      <c s="34" t="s">
        <v>186</v>
      </c>
      <c s="34" t="s">
        <v>1032</v>
      </c>
      <c s="35" t="s">
        <v>5</v>
      </c>
      <c s="6" t="s">
        <v>1033</v>
      </c>
      <c s="36" t="s">
        <v>80</v>
      </c>
      <c s="37">
        <v>4</v>
      </c>
      <c s="36">
        <v>0</v>
      </c>
      <c s="36">
        <f>ROUND(G136*H136,6)</f>
      </c>
      <c r="L136" s="38">
        <v>0</v>
      </c>
      <c s="32">
        <f>ROUND(ROUND(L136,2)*ROUND(G136,3),2)</f>
      </c>
      <c s="36" t="s">
        <v>53</v>
      </c>
      <c>
        <f>(M136*21)/100</f>
      </c>
      <c t="s">
        <v>27</v>
      </c>
    </row>
    <row r="137" spans="1:5" ht="12.75">
      <c r="A137" s="35" t="s">
        <v>54</v>
      </c>
      <c r="E137" s="39" t="s">
        <v>5</v>
      </c>
    </row>
    <row r="138" spans="1:5" ht="12.75">
      <c r="A138" s="35" t="s">
        <v>55</v>
      </c>
      <c r="E138" s="40" t="s">
        <v>5</v>
      </c>
    </row>
    <row r="139" spans="1:5" ht="140.25">
      <c r="A139" t="s">
        <v>56</v>
      </c>
      <c r="E139" s="39" t="s">
        <v>644</v>
      </c>
    </row>
    <row r="140" spans="1:16" ht="12.75">
      <c r="A140" t="s">
        <v>49</v>
      </c>
      <c s="34" t="s">
        <v>194</v>
      </c>
      <c s="34" t="s">
        <v>1034</v>
      </c>
      <c s="35" t="s">
        <v>790</v>
      </c>
      <c s="6" t="s">
        <v>1035</v>
      </c>
      <c s="36" t="s">
        <v>80</v>
      </c>
      <c s="37">
        <v>3</v>
      </c>
      <c s="36">
        <v>0</v>
      </c>
      <c s="36">
        <f>ROUND(G140*H140,6)</f>
      </c>
      <c r="L140" s="38">
        <v>0</v>
      </c>
      <c s="32">
        <f>ROUND(ROUND(L140,2)*ROUND(G140,3),2)</f>
      </c>
      <c s="36" t="s">
        <v>53</v>
      </c>
      <c>
        <f>(M140*21)/100</f>
      </c>
      <c t="s">
        <v>27</v>
      </c>
    </row>
    <row r="141" spans="1:5" ht="12.75">
      <c r="A141" s="35" t="s">
        <v>54</v>
      </c>
      <c r="E141" s="39" t="s">
        <v>5</v>
      </c>
    </row>
    <row r="142" spans="1:5" ht="12.75">
      <c r="A142" s="35" t="s">
        <v>55</v>
      </c>
      <c r="E142" s="40" t="s">
        <v>5</v>
      </c>
    </row>
    <row r="143" spans="1:5" ht="191.25">
      <c r="A143" t="s">
        <v>56</v>
      </c>
      <c r="E143" s="39" t="s">
        <v>1015</v>
      </c>
    </row>
    <row r="144" spans="1:16" ht="12.75">
      <c r="A144" t="s">
        <v>49</v>
      </c>
      <c s="34" t="s">
        <v>198</v>
      </c>
      <c s="34" t="s">
        <v>1036</v>
      </c>
      <c s="35" t="s">
        <v>790</v>
      </c>
      <c s="6" t="s">
        <v>1037</v>
      </c>
      <c s="36" t="s">
        <v>80</v>
      </c>
      <c s="37">
        <v>2</v>
      </c>
      <c s="36">
        <v>0</v>
      </c>
      <c s="36">
        <f>ROUND(G144*H144,6)</f>
      </c>
      <c r="L144" s="38">
        <v>0</v>
      </c>
      <c s="32">
        <f>ROUND(ROUND(L144,2)*ROUND(G144,3),2)</f>
      </c>
      <c s="36" t="s">
        <v>53</v>
      </c>
      <c>
        <f>(M144*21)/100</f>
      </c>
      <c t="s">
        <v>27</v>
      </c>
    </row>
    <row r="145" spans="1:5" ht="12.75">
      <c r="A145" s="35" t="s">
        <v>54</v>
      </c>
      <c r="E145" s="39" t="s">
        <v>5</v>
      </c>
    </row>
    <row r="146" spans="1:5" ht="12.75">
      <c r="A146" s="35" t="s">
        <v>55</v>
      </c>
      <c r="E146" s="40" t="s">
        <v>5</v>
      </c>
    </row>
    <row r="147" spans="1:5" ht="191.25">
      <c r="A147" t="s">
        <v>56</v>
      </c>
      <c r="E147" s="39" t="s">
        <v>1015</v>
      </c>
    </row>
    <row r="148" spans="1:16" ht="12.75">
      <c r="A148" t="s">
        <v>49</v>
      </c>
      <c s="34" t="s">
        <v>206</v>
      </c>
      <c s="34" t="s">
        <v>1038</v>
      </c>
      <c s="35" t="s">
        <v>790</v>
      </c>
      <c s="6" t="s">
        <v>1039</v>
      </c>
      <c s="36" t="s">
        <v>80</v>
      </c>
      <c s="37">
        <v>5</v>
      </c>
      <c s="36">
        <v>0</v>
      </c>
      <c s="36">
        <f>ROUND(G148*H148,6)</f>
      </c>
      <c r="L148" s="38">
        <v>0</v>
      </c>
      <c s="32">
        <f>ROUND(ROUND(L148,2)*ROUND(G148,3),2)</f>
      </c>
      <c s="36" t="s">
        <v>53</v>
      </c>
      <c>
        <f>(M148*21)/100</f>
      </c>
      <c t="s">
        <v>27</v>
      </c>
    </row>
    <row r="149" spans="1:5" ht="12.75">
      <c r="A149" s="35" t="s">
        <v>54</v>
      </c>
      <c r="E149" s="39" t="s">
        <v>5</v>
      </c>
    </row>
    <row r="150" spans="1:5" ht="12.75">
      <c r="A150" s="35" t="s">
        <v>55</v>
      </c>
      <c r="E150" s="40" t="s">
        <v>5</v>
      </c>
    </row>
    <row r="151" spans="1:5" ht="191.25">
      <c r="A151" t="s">
        <v>56</v>
      </c>
      <c r="E151" s="39" t="s">
        <v>1040</v>
      </c>
    </row>
    <row r="152" spans="1:16" ht="12.75">
      <c r="A152" t="s">
        <v>49</v>
      </c>
      <c s="34" t="s">
        <v>210</v>
      </c>
      <c s="34" t="s">
        <v>1041</v>
      </c>
      <c s="35" t="s">
        <v>790</v>
      </c>
      <c s="6" t="s">
        <v>1042</v>
      </c>
      <c s="36" t="s">
        <v>80</v>
      </c>
      <c s="37">
        <v>4</v>
      </c>
      <c s="36">
        <v>0</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91.25">
      <c r="A155" t="s">
        <v>56</v>
      </c>
      <c r="E155" s="39" t="s">
        <v>1015</v>
      </c>
    </row>
    <row r="156" spans="1:16" ht="12.75">
      <c r="A156" t="s">
        <v>49</v>
      </c>
      <c s="34" t="s">
        <v>214</v>
      </c>
      <c s="34" t="s">
        <v>1043</v>
      </c>
      <c s="35" t="s">
        <v>790</v>
      </c>
      <c s="6" t="s">
        <v>1044</v>
      </c>
      <c s="36" t="s">
        <v>80</v>
      </c>
      <c s="37">
        <v>2</v>
      </c>
      <c s="36">
        <v>0</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91.25">
      <c r="A159" t="s">
        <v>56</v>
      </c>
      <c r="E159" s="39" t="s">
        <v>1040</v>
      </c>
    </row>
    <row r="160" spans="1:16" ht="12.75">
      <c r="A160" t="s">
        <v>49</v>
      </c>
      <c s="34" t="s">
        <v>218</v>
      </c>
      <c s="34" t="s">
        <v>1045</v>
      </c>
      <c s="35" t="s">
        <v>790</v>
      </c>
      <c s="6" t="s">
        <v>1046</v>
      </c>
      <c s="36" t="s">
        <v>80</v>
      </c>
      <c s="37">
        <v>3</v>
      </c>
      <c s="36">
        <v>0</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40.25">
      <c r="A163" t="s">
        <v>56</v>
      </c>
      <c r="E163" s="39" t="s">
        <v>644</v>
      </c>
    </row>
    <row r="164" spans="1:16" ht="12.75">
      <c r="A164" t="s">
        <v>49</v>
      </c>
      <c s="34" t="s">
        <v>222</v>
      </c>
      <c s="34" t="s">
        <v>1047</v>
      </c>
      <c s="35" t="s">
        <v>790</v>
      </c>
      <c s="6" t="s">
        <v>1048</v>
      </c>
      <c s="36" t="s">
        <v>80</v>
      </c>
      <c s="37">
        <v>2</v>
      </c>
      <c s="36">
        <v>0</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91.25">
      <c r="A167" t="s">
        <v>56</v>
      </c>
      <c r="E167" s="39" t="s">
        <v>1015</v>
      </c>
    </row>
    <row r="168" spans="1:16" ht="12.75">
      <c r="A168" t="s">
        <v>49</v>
      </c>
      <c s="34" t="s">
        <v>226</v>
      </c>
      <c s="34" t="s">
        <v>1049</v>
      </c>
      <c s="35" t="s">
        <v>790</v>
      </c>
      <c s="6" t="s">
        <v>1050</v>
      </c>
      <c s="36" t="s">
        <v>80</v>
      </c>
      <c s="37">
        <v>1</v>
      </c>
      <c s="36">
        <v>0</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91.25">
      <c r="A171" t="s">
        <v>56</v>
      </c>
      <c r="E171" s="39" t="s">
        <v>1040</v>
      </c>
    </row>
    <row r="172" spans="1:16" ht="25.5">
      <c r="A172" t="s">
        <v>49</v>
      </c>
      <c s="34" t="s">
        <v>230</v>
      </c>
      <c s="34" t="s">
        <v>1051</v>
      </c>
      <c s="35" t="s">
        <v>790</v>
      </c>
      <c s="6" t="s">
        <v>1052</v>
      </c>
      <c s="36" t="s">
        <v>80</v>
      </c>
      <c s="37">
        <v>2</v>
      </c>
      <c s="36">
        <v>0</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14.75">
      <c r="A175" t="s">
        <v>56</v>
      </c>
      <c r="E175" s="39" t="s">
        <v>754</v>
      </c>
    </row>
    <row r="176" spans="1:16" ht="12.75">
      <c r="A176" t="s">
        <v>49</v>
      </c>
      <c s="34" t="s">
        <v>242</v>
      </c>
      <c s="34" t="s">
        <v>1053</v>
      </c>
      <c s="35" t="s">
        <v>5</v>
      </c>
      <c s="6" t="s">
        <v>1054</v>
      </c>
      <c s="36" t="s">
        <v>80</v>
      </c>
      <c s="37">
        <v>1</v>
      </c>
      <c s="36">
        <v>0</v>
      </c>
      <c s="36">
        <f>ROUND(G176*H176,6)</f>
      </c>
      <c r="L176" s="38">
        <v>0</v>
      </c>
      <c s="32">
        <f>ROUND(ROUND(L176,2)*ROUND(G176,3),2)</f>
      </c>
      <c s="36" t="s">
        <v>655</v>
      </c>
      <c>
        <f>(M176*0)/100</f>
      </c>
      <c t="s">
        <v>331</v>
      </c>
    </row>
    <row r="177" spans="1:5" ht="12.75">
      <c r="A177" s="35" t="s">
        <v>54</v>
      </c>
      <c r="E177" s="39" t="s">
        <v>5</v>
      </c>
    </row>
    <row r="178" spans="1:5" ht="12.75">
      <c r="A178" s="35" t="s">
        <v>55</v>
      </c>
      <c r="E178" s="40" t="s">
        <v>5</v>
      </c>
    </row>
    <row r="179" spans="1:5" ht="191.25">
      <c r="A179" t="s">
        <v>56</v>
      </c>
      <c r="E179" s="39" t="s">
        <v>1055</v>
      </c>
    </row>
    <row r="180" spans="1:16" ht="25.5">
      <c r="A180" t="s">
        <v>49</v>
      </c>
      <c s="34" t="s">
        <v>242</v>
      </c>
      <c s="34" t="s">
        <v>1056</v>
      </c>
      <c s="35" t="s">
        <v>790</v>
      </c>
      <c s="6" t="s">
        <v>1057</v>
      </c>
      <c s="36" t="s">
        <v>80</v>
      </c>
      <c s="37">
        <v>1</v>
      </c>
      <c s="36">
        <v>0</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91.25">
      <c r="A183" t="s">
        <v>56</v>
      </c>
      <c r="E183" s="39" t="s">
        <v>1055</v>
      </c>
    </row>
    <row r="184" spans="1:13" ht="12.75">
      <c r="A184" t="s">
        <v>46</v>
      </c>
      <c r="C184" s="31" t="s">
        <v>649</v>
      </c>
      <c r="E184" s="33" t="s">
        <v>650</v>
      </c>
      <c r="J184" s="32">
        <f>0</f>
      </c>
      <c s="32">
        <f>0</f>
      </c>
      <c s="32">
        <f>0+L185+L189</f>
      </c>
      <c s="32">
        <f>0+M185+M189</f>
      </c>
    </row>
    <row r="185" spans="1:16" ht="25.5">
      <c r="A185" t="s">
        <v>49</v>
      </c>
      <c s="34" t="s">
        <v>234</v>
      </c>
      <c s="34" t="s">
        <v>651</v>
      </c>
      <c s="35" t="s">
        <v>652</v>
      </c>
      <c s="6" t="s">
        <v>653</v>
      </c>
      <c s="36" t="s">
        <v>654</v>
      </c>
      <c s="37">
        <v>0.003</v>
      </c>
      <c s="36">
        <v>0</v>
      </c>
      <c s="36">
        <f>ROUND(G185*H185,6)</f>
      </c>
      <c r="L185" s="38">
        <v>0</v>
      </c>
      <c s="32">
        <f>ROUND(ROUND(L185,2)*ROUND(G185,3),2)</f>
      </c>
      <c s="36" t="s">
        <v>655</v>
      </c>
      <c>
        <f>(M185*21)/100</f>
      </c>
      <c t="s">
        <v>27</v>
      </c>
    </row>
    <row r="186" spans="1:5" ht="12.75">
      <c r="A186" s="35" t="s">
        <v>54</v>
      </c>
      <c r="E186" s="39" t="s">
        <v>656</v>
      </c>
    </row>
    <row r="187" spans="1:5" ht="12.75">
      <c r="A187" s="35" t="s">
        <v>55</v>
      </c>
      <c r="E187" s="40" t="s">
        <v>5</v>
      </c>
    </row>
    <row r="188" spans="1:5" ht="165.75">
      <c r="A188" t="s">
        <v>56</v>
      </c>
      <c r="E188" s="39" t="s">
        <v>657</v>
      </c>
    </row>
    <row r="189" spans="1:16" ht="38.25">
      <c r="A189" t="s">
        <v>49</v>
      </c>
      <c s="34" t="s">
        <v>238</v>
      </c>
      <c s="34" t="s">
        <v>658</v>
      </c>
      <c s="35" t="s">
        <v>652</v>
      </c>
      <c s="6" t="s">
        <v>659</v>
      </c>
      <c s="36" t="s">
        <v>654</v>
      </c>
      <c s="37">
        <v>0.25</v>
      </c>
      <c s="36">
        <v>0</v>
      </c>
      <c s="36">
        <f>ROUND(G189*H189,6)</f>
      </c>
      <c r="L189" s="38">
        <v>0</v>
      </c>
      <c s="32">
        <f>ROUND(ROUND(L189,2)*ROUND(G189,3),2)</f>
      </c>
      <c s="36" t="s">
        <v>655</v>
      </c>
      <c>
        <f>(M189*21)/100</f>
      </c>
      <c t="s">
        <v>27</v>
      </c>
    </row>
    <row r="190" spans="1:5" ht="25.5">
      <c r="A190" s="35" t="s">
        <v>54</v>
      </c>
      <c r="E190" s="39" t="s">
        <v>660</v>
      </c>
    </row>
    <row r="191" spans="1:5" ht="12.75">
      <c r="A191" s="35" t="s">
        <v>55</v>
      </c>
      <c r="E191" s="40" t="s">
        <v>5</v>
      </c>
    </row>
    <row r="192" spans="1:5" ht="165.75">
      <c r="A192" t="s">
        <v>56</v>
      </c>
      <c r="E192"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COUNTIFS(L8:L193,"=0",A8:A193,"P")+COUNTIFS(L8:L193,"",A8:A193,"P")+SUM(Q8:Q193)</f>
      </c>
    </row>
    <row r="8" spans="1:13" ht="12.75">
      <c r="A8" t="s">
        <v>44</v>
      </c>
      <c r="C8" s="28" t="s">
        <v>1060</v>
      </c>
      <c r="E8" s="30" t="s">
        <v>1059</v>
      </c>
      <c r="J8" s="29">
        <f>0+J9+J14+J179+J184</f>
      </c>
      <c s="29">
        <f>0+K9+K14+K179+K184</f>
      </c>
      <c s="29">
        <f>0+L9+L14+L179+L184</f>
      </c>
      <c s="29">
        <f>0+M9+M14+M179+M184</f>
      </c>
    </row>
    <row r="9" spans="1:13" ht="12.75">
      <c r="A9" t="s">
        <v>46</v>
      </c>
      <c r="C9" s="31" t="s">
        <v>47</v>
      </c>
      <c r="E9" s="33" t="s">
        <v>48</v>
      </c>
      <c r="J9" s="32">
        <f>0</f>
      </c>
      <c s="32">
        <f>0</f>
      </c>
      <c s="32">
        <f>0+L10</f>
      </c>
      <c s="32">
        <f>0+M10</f>
      </c>
    </row>
    <row r="10" spans="1:16" ht="12.75">
      <c r="A10" t="s">
        <v>49</v>
      </c>
      <c s="34" t="s">
        <v>47</v>
      </c>
      <c s="34" t="s">
        <v>569</v>
      </c>
      <c s="35" t="s">
        <v>5</v>
      </c>
      <c s="6" t="s">
        <v>570</v>
      </c>
      <c s="36" t="s">
        <v>52</v>
      </c>
      <c s="37">
        <v>20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571</v>
      </c>
    </row>
    <row r="14" spans="1:13" ht="12.75">
      <c r="A14" t="s">
        <v>46</v>
      </c>
      <c r="C14" s="31" t="s">
        <v>76</v>
      </c>
      <c r="E14" s="33" t="s">
        <v>77</v>
      </c>
      <c r="J14" s="32">
        <f>0</f>
      </c>
      <c s="32">
        <f>0</f>
      </c>
      <c s="32">
        <f>0+L15+L19+L23+L27+L31+L35+L39+L43+L47+L51+L55+L59+L63+L67+L71+L75+L79+L83+L87+L91+L95+L99+L103+L107+L111+L115+L119+L123+L127+L131+L135+L139+L143+L147+L151+L155+L159+L163+L167+L171+L175</f>
      </c>
      <c s="32">
        <f>0+M15+M19+M23+M27+M31+M35+M39+M43+M47+M51+M55+M59+M63+M67+M71+M75+M79+M83+M87+M91+M95+M99+M103+M107+M111+M115+M119+M123+M127+M131+M135+M139+M143+M147+M151+M155+M159+M163+M167+M171+M175</f>
      </c>
    </row>
    <row r="15" spans="1:16" ht="12.75">
      <c r="A15" t="s">
        <v>49</v>
      </c>
      <c s="34" t="s">
        <v>27</v>
      </c>
      <c s="34" t="s">
        <v>574</v>
      </c>
      <c s="35" t="s">
        <v>5</v>
      </c>
      <c s="6" t="s">
        <v>575</v>
      </c>
      <c s="36" t="s">
        <v>65</v>
      </c>
      <c s="37">
        <v>130</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02">
      <c r="A18" t="s">
        <v>56</v>
      </c>
      <c r="E18" s="39" t="s">
        <v>576</v>
      </c>
    </row>
    <row r="19" spans="1:16" ht="12.75">
      <c r="A19" t="s">
        <v>49</v>
      </c>
      <c s="34" t="s">
        <v>26</v>
      </c>
      <c s="34" t="s">
        <v>1061</v>
      </c>
      <c s="35" t="s">
        <v>5</v>
      </c>
      <c s="6" t="s">
        <v>1062</v>
      </c>
      <c s="36" t="s">
        <v>74</v>
      </c>
      <c s="37">
        <v>1</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38.25">
      <c r="A22" t="s">
        <v>56</v>
      </c>
      <c r="E22" s="39" t="s">
        <v>108</v>
      </c>
    </row>
    <row r="23" spans="1:16" ht="12.75">
      <c r="A23" t="s">
        <v>49</v>
      </c>
      <c s="34" t="s">
        <v>62</v>
      </c>
      <c s="34" t="s">
        <v>483</v>
      </c>
      <c s="35" t="s">
        <v>5</v>
      </c>
      <c s="6" t="s">
        <v>484</v>
      </c>
      <c s="36" t="s">
        <v>65</v>
      </c>
      <c s="37">
        <v>15</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89.25">
      <c r="A26" t="s">
        <v>56</v>
      </c>
      <c r="E26" s="39" t="s">
        <v>433</v>
      </c>
    </row>
    <row r="27" spans="1:16" ht="12.75">
      <c r="A27" t="s">
        <v>49</v>
      </c>
      <c s="34" t="s">
        <v>67</v>
      </c>
      <c s="34" t="s">
        <v>805</v>
      </c>
      <c s="35" t="s">
        <v>5</v>
      </c>
      <c s="6" t="s">
        <v>806</v>
      </c>
      <c s="36" t="s">
        <v>65</v>
      </c>
      <c s="37">
        <v>140</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153">
      <c r="A30" t="s">
        <v>56</v>
      </c>
      <c r="E30" s="39" t="s">
        <v>807</v>
      </c>
    </row>
    <row r="31" spans="1:16" ht="12.75">
      <c r="A31" t="s">
        <v>49</v>
      </c>
      <c s="34" t="s">
        <v>71</v>
      </c>
      <c s="34" t="s">
        <v>810</v>
      </c>
      <c s="35" t="s">
        <v>5</v>
      </c>
      <c s="6" t="s">
        <v>811</v>
      </c>
      <c s="36" t="s">
        <v>812</v>
      </c>
      <c s="37">
        <v>2</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127.5">
      <c r="A34" t="s">
        <v>56</v>
      </c>
      <c r="E34" s="39" t="s">
        <v>813</v>
      </c>
    </row>
    <row r="35" spans="1:16" ht="12.75">
      <c r="A35" t="s">
        <v>49</v>
      </c>
      <c s="34" t="s">
        <v>76</v>
      </c>
      <c s="34" t="s">
        <v>1063</v>
      </c>
      <c s="35" t="s">
        <v>5</v>
      </c>
      <c s="6" t="s">
        <v>1064</v>
      </c>
      <c s="36" t="s">
        <v>65</v>
      </c>
      <c s="37">
        <v>140</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27.5">
      <c r="A38" t="s">
        <v>56</v>
      </c>
      <c r="E38" s="39" t="s">
        <v>1065</v>
      </c>
    </row>
    <row r="39" spans="1:16" ht="12.75">
      <c r="A39" t="s">
        <v>49</v>
      </c>
      <c s="34" t="s">
        <v>82</v>
      </c>
      <c s="34" t="s">
        <v>992</v>
      </c>
      <c s="35" t="s">
        <v>5</v>
      </c>
      <c s="6" t="s">
        <v>993</v>
      </c>
      <c s="36" t="s">
        <v>80</v>
      </c>
      <c s="37">
        <v>4</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56</v>
      </c>
      <c r="E42" s="39" t="s">
        <v>832</v>
      </c>
    </row>
    <row r="43" spans="1:16" ht="12.75">
      <c r="A43" t="s">
        <v>49</v>
      </c>
      <c s="34" t="s">
        <v>86</v>
      </c>
      <c s="34" t="s">
        <v>321</v>
      </c>
      <c s="35" t="s">
        <v>5</v>
      </c>
      <c s="6" t="s">
        <v>322</v>
      </c>
      <c s="36" t="s">
        <v>80</v>
      </c>
      <c s="37">
        <v>2</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65.75">
      <c r="A46" t="s">
        <v>56</v>
      </c>
      <c r="E46" s="39" t="s">
        <v>610</v>
      </c>
    </row>
    <row r="47" spans="1:16" ht="12.75">
      <c r="A47" t="s">
        <v>49</v>
      </c>
      <c s="34" t="s">
        <v>90</v>
      </c>
      <c s="34" t="s">
        <v>325</v>
      </c>
      <c s="35" t="s">
        <v>5</v>
      </c>
      <c s="6" t="s">
        <v>326</v>
      </c>
      <c s="36" t="s">
        <v>80</v>
      </c>
      <c s="37">
        <v>20</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56</v>
      </c>
      <c r="E50" s="39" t="s">
        <v>591</v>
      </c>
    </row>
    <row r="51" spans="1:16" ht="12.75">
      <c r="A51" t="s">
        <v>49</v>
      </c>
      <c s="34" t="s">
        <v>94</v>
      </c>
      <c s="34" t="s">
        <v>1066</v>
      </c>
      <c s="35" t="s">
        <v>5</v>
      </c>
      <c s="6" t="s">
        <v>1067</v>
      </c>
      <c s="36" t="s">
        <v>123</v>
      </c>
      <c s="37">
        <v>1.68</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02">
      <c r="A54" t="s">
        <v>56</v>
      </c>
      <c r="E54" s="39" t="s">
        <v>1068</v>
      </c>
    </row>
    <row r="55" spans="1:16" ht="12.75">
      <c r="A55" t="s">
        <v>49</v>
      </c>
      <c s="34" t="s">
        <v>97</v>
      </c>
      <c s="34" t="s">
        <v>1069</v>
      </c>
      <c s="35" t="s">
        <v>5</v>
      </c>
      <c s="6" t="s">
        <v>1070</v>
      </c>
      <c s="36" t="s">
        <v>123</v>
      </c>
      <c s="37">
        <v>1.68</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02">
      <c r="A58" t="s">
        <v>56</v>
      </c>
      <c r="E58" s="39" t="s">
        <v>672</v>
      </c>
    </row>
    <row r="59" spans="1:16" ht="12.75">
      <c r="A59" t="s">
        <v>49</v>
      </c>
      <c s="34" t="s">
        <v>101</v>
      </c>
      <c s="34" t="s">
        <v>994</v>
      </c>
      <c s="35" t="s">
        <v>5</v>
      </c>
      <c s="6" t="s">
        <v>995</v>
      </c>
      <c s="36" t="s">
        <v>80</v>
      </c>
      <c s="37">
        <v>8</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89.25">
      <c r="A62" t="s">
        <v>56</v>
      </c>
      <c r="E62" s="39" t="s">
        <v>1071</v>
      </c>
    </row>
    <row r="63" spans="1:16" ht="12.75">
      <c r="A63" t="s">
        <v>49</v>
      </c>
      <c s="34" t="s">
        <v>105</v>
      </c>
      <c s="34" t="s">
        <v>997</v>
      </c>
      <c s="35" t="s">
        <v>5</v>
      </c>
      <c s="6" t="s">
        <v>998</v>
      </c>
      <c s="36" t="s">
        <v>80</v>
      </c>
      <c s="37">
        <v>8</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76.5">
      <c r="A66" t="s">
        <v>56</v>
      </c>
      <c r="E66" s="39" t="s">
        <v>1072</v>
      </c>
    </row>
    <row r="67" spans="1:16" ht="12.75">
      <c r="A67" t="s">
        <v>49</v>
      </c>
      <c s="34" t="s">
        <v>109</v>
      </c>
      <c s="34" t="s">
        <v>1073</v>
      </c>
      <c s="35" t="s">
        <v>5</v>
      </c>
      <c s="6" t="s">
        <v>1074</v>
      </c>
      <c s="36" t="s">
        <v>80</v>
      </c>
      <c s="37">
        <v>1</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14.75">
      <c r="A70" t="s">
        <v>56</v>
      </c>
      <c r="E70" s="39" t="s">
        <v>754</v>
      </c>
    </row>
    <row r="71" spans="1:16" ht="12.75">
      <c r="A71" t="s">
        <v>49</v>
      </c>
      <c s="34" t="s">
        <v>113</v>
      </c>
      <c s="34" t="s">
        <v>1075</v>
      </c>
      <c s="35" t="s">
        <v>5</v>
      </c>
      <c s="6" t="s">
        <v>1076</v>
      </c>
      <c s="36" t="s">
        <v>80</v>
      </c>
      <c s="37">
        <v>1</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40.25">
      <c r="A74" t="s">
        <v>56</v>
      </c>
      <c r="E74" s="39" t="s">
        <v>644</v>
      </c>
    </row>
    <row r="75" spans="1:16" ht="12.75">
      <c r="A75" t="s">
        <v>49</v>
      </c>
      <c s="34" t="s">
        <v>117</v>
      </c>
      <c s="34" t="s">
        <v>1077</v>
      </c>
      <c s="35" t="s">
        <v>5</v>
      </c>
      <c s="6" t="s">
        <v>1078</v>
      </c>
      <c s="36" t="s">
        <v>80</v>
      </c>
      <c s="37">
        <v>1</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14.75">
      <c r="A78" t="s">
        <v>56</v>
      </c>
      <c r="E78" s="39" t="s">
        <v>754</v>
      </c>
    </row>
    <row r="79" spans="1:16" ht="12.75">
      <c r="A79" t="s">
        <v>49</v>
      </c>
      <c s="34" t="s">
        <v>120</v>
      </c>
      <c s="34" t="s">
        <v>1079</v>
      </c>
      <c s="35" t="s">
        <v>5</v>
      </c>
      <c s="6" t="s">
        <v>1080</v>
      </c>
      <c s="36" t="s">
        <v>80</v>
      </c>
      <c s="37">
        <v>1</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27.5">
      <c r="A82" t="s">
        <v>56</v>
      </c>
      <c r="E82" s="39" t="s">
        <v>591</v>
      </c>
    </row>
    <row r="83" spans="1:16" ht="12.75">
      <c r="A83" t="s">
        <v>49</v>
      </c>
      <c s="34" t="s">
        <v>125</v>
      </c>
      <c s="34" t="s">
        <v>1081</v>
      </c>
      <c s="35" t="s">
        <v>5</v>
      </c>
      <c s="6" t="s">
        <v>1082</v>
      </c>
      <c s="36" t="s">
        <v>80</v>
      </c>
      <c s="37">
        <v>4</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91.25">
      <c r="A86" t="s">
        <v>56</v>
      </c>
      <c r="E86" s="39" t="s">
        <v>1015</v>
      </c>
    </row>
    <row r="87" spans="1:16" ht="12.75">
      <c r="A87" t="s">
        <v>49</v>
      </c>
      <c s="34" t="s">
        <v>128</v>
      </c>
      <c s="34" t="s">
        <v>1083</v>
      </c>
      <c s="35" t="s">
        <v>5</v>
      </c>
      <c s="6" t="s">
        <v>1084</v>
      </c>
      <c s="36" t="s">
        <v>80</v>
      </c>
      <c s="37">
        <v>6</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114.75">
      <c r="A90" t="s">
        <v>56</v>
      </c>
      <c r="E90" s="39" t="s">
        <v>1085</v>
      </c>
    </row>
    <row r="91" spans="1:16" ht="12.75">
      <c r="A91" t="s">
        <v>49</v>
      </c>
      <c s="34" t="s">
        <v>131</v>
      </c>
      <c s="34" t="s">
        <v>1086</v>
      </c>
      <c s="35" t="s">
        <v>5</v>
      </c>
      <c s="6" t="s">
        <v>1087</v>
      </c>
      <c s="36" t="s">
        <v>80</v>
      </c>
      <c s="37">
        <v>4</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40.25">
      <c r="A94" t="s">
        <v>56</v>
      </c>
      <c r="E94" s="39" t="s">
        <v>1004</v>
      </c>
    </row>
    <row r="95" spans="1:16" ht="12.75">
      <c r="A95" t="s">
        <v>49</v>
      </c>
      <c s="34" t="s">
        <v>135</v>
      </c>
      <c s="34" t="s">
        <v>1088</v>
      </c>
      <c s="35" t="s">
        <v>5</v>
      </c>
      <c s="6" t="s">
        <v>1089</v>
      </c>
      <c s="36" t="s">
        <v>80</v>
      </c>
      <c s="37">
        <v>2</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91.25">
      <c r="A98" t="s">
        <v>56</v>
      </c>
      <c r="E98" s="39" t="s">
        <v>1040</v>
      </c>
    </row>
    <row r="99" spans="1:16" ht="12.75">
      <c r="A99" t="s">
        <v>49</v>
      </c>
      <c s="34" t="s">
        <v>139</v>
      </c>
      <c s="34" t="s">
        <v>1090</v>
      </c>
      <c s="35" t="s">
        <v>5</v>
      </c>
      <c s="6" t="s">
        <v>1091</v>
      </c>
      <c s="36" t="s">
        <v>80</v>
      </c>
      <c s="37">
        <v>2</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40.25">
      <c r="A102" t="s">
        <v>56</v>
      </c>
      <c r="E102" s="39" t="s">
        <v>644</v>
      </c>
    </row>
    <row r="103" spans="1:16" ht="25.5">
      <c r="A103" t="s">
        <v>49</v>
      </c>
      <c s="34" t="s">
        <v>143</v>
      </c>
      <c s="34" t="s">
        <v>1092</v>
      </c>
      <c s="35" t="s">
        <v>5</v>
      </c>
      <c s="6" t="s">
        <v>1093</v>
      </c>
      <c s="36" t="s">
        <v>80</v>
      </c>
      <c s="37">
        <v>1</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91.25">
      <c r="A106" t="s">
        <v>56</v>
      </c>
      <c r="E106" s="39" t="s">
        <v>1015</v>
      </c>
    </row>
    <row r="107" spans="1:16" ht="12.75">
      <c r="A107" t="s">
        <v>49</v>
      </c>
      <c s="34" t="s">
        <v>146</v>
      </c>
      <c s="34" t="s">
        <v>1094</v>
      </c>
      <c s="35" t="s">
        <v>5</v>
      </c>
      <c s="6" t="s">
        <v>1095</v>
      </c>
      <c s="36" t="s">
        <v>80</v>
      </c>
      <c s="37">
        <v>1</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91.25">
      <c r="A110" t="s">
        <v>56</v>
      </c>
      <c r="E110" s="39" t="s">
        <v>1040</v>
      </c>
    </row>
    <row r="111" spans="1:16" ht="12.75">
      <c r="A111" t="s">
        <v>49</v>
      </c>
      <c s="34" t="s">
        <v>149</v>
      </c>
      <c s="34" t="s">
        <v>1096</v>
      </c>
      <c s="35" t="s">
        <v>5</v>
      </c>
      <c s="6" t="s">
        <v>1097</v>
      </c>
      <c s="36" t="s">
        <v>80</v>
      </c>
      <c s="37">
        <v>2</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40.25">
      <c r="A114" t="s">
        <v>56</v>
      </c>
      <c r="E114" s="39" t="s">
        <v>644</v>
      </c>
    </row>
    <row r="115" spans="1:16" ht="12.75">
      <c r="A115" t="s">
        <v>49</v>
      </c>
      <c s="34" t="s">
        <v>152</v>
      </c>
      <c s="34" t="s">
        <v>1098</v>
      </c>
      <c s="35" t="s">
        <v>5</v>
      </c>
      <c s="6" t="s">
        <v>1099</v>
      </c>
      <c s="36" t="s">
        <v>80</v>
      </c>
      <c s="37">
        <v>6</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91.25">
      <c r="A118" t="s">
        <v>56</v>
      </c>
      <c r="E118" s="39" t="s">
        <v>1015</v>
      </c>
    </row>
    <row r="119" spans="1:16" ht="12.75">
      <c r="A119" t="s">
        <v>49</v>
      </c>
      <c s="34" t="s">
        <v>156</v>
      </c>
      <c s="34" t="s">
        <v>1100</v>
      </c>
      <c s="35" t="s">
        <v>5</v>
      </c>
      <c s="6" t="s">
        <v>1101</v>
      </c>
      <c s="36" t="s">
        <v>80</v>
      </c>
      <c s="37">
        <v>6</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91.25">
      <c r="A122" t="s">
        <v>56</v>
      </c>
      <c r="E122" s="39" t="s">
        <v>1040</v>
      </c>
    </row>
    <row r="123" spans="1:16" ht="12.75">
      <c r="A123" t="s">
        <v>49</v>
      </c>
      <c s="34" t="s">
        <v>159</v>
      </c>
      <c s="34" t="s">
        <v>1032</v>
      </c>
      <c s="35" t="s">
        <v>5</v>
      </c>
      <c s="6" t="s">
        <v>1102</v>
      </c>
      <c s="36" t="s">
        <v>80</v>
      </c>
      <c s="37">
        <v>12</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40.25">
      <c r="A126" t="s">
        <v>56</v>
      </c>
      <c r="E126" s="39" t="s">
        <v>644</v>
      </c>
    </row>
    <row r="127" spans="1:16" ht="12.75">
      <c r="A127" t="s">
        <v>49</v>
      </c>
      <c s="34" t="s">
        <v>163</v>
      </c>
      <c s="34" t="s">
        <v>1103</v>
      </c>
      <c s="35" t="s">
        <v>5</v>
      </c>
      <c s="6" t="s">
        <v>1104</v>
      </c>
      <c s="36" t="s">
        <v>80</v>
      </c>
      <c s="37">
        <v>6</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56</v>
      </c>
      <c r="E130" s="39" t="s">
        <v>1105</v>
      </c>
    </row>
    <row r="131" spans="1:16" ht="12.75">
      <c r="A131" t="s">
        <v>49</v>
      </c>
      <c s="34" t="s">
        <v>167</v>
      </c>
      <c s="34" t="s">
        <v>1106</v>
      </c>
      <c s="35" t="s">
        <v>5</v>
      </c>
      <c s="6" t="s">
        <v>1107</v>
      </c>
      <c s="36" t="s">
        <v>80</v>
      </c>
      <c s="37">
        <v>6</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53">
      <c r="A134" t="s">
        <v>56</v>
      </c>
      <c r="E134" s="39" t="s">
        <v>1108</v>
      </c>
    </row>
    <row r="135" spans="1:16" ht="12.75">
      <c r="A135" t="s">
        <v>49</v>
      </c>
      <c s="34" t="s">
        <v>170</v>
      </c>
      <c s="34" t="s">
        <v>1109</v>
      </c>
      <c s="35" t="s">
        <v>5</v>
      </c>
      <c s="6" t="s">
        <v>1110</v>
      </c>
      <c s="36" t="s">
        <v>634</v>
      </c>
      <c s="37">
        <v>1</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40.25">
      <c r="A138" t="s">
        <v>56</v>
      </c>
      <c r="E138" s="39" t="s">
        <v>1111</v>
      </c>
    </row>
    <row r="139" spans="1:16" ht="25.5">
      <c r="A139" t="s">
        <v>49</v>
      </c>
      <c s="34" t="s">
        <v>174</v>
      </c>
      <c s="34" t="s">
        <v>1112</v>
      </c>
      <c s="35" t="s">
        <v>5</v>
      </c>
      <c s="6" t="s">
        <v>1113</v>
      </c>
      <c s="36" t="s">
        <v>277</v>
      </c>
      <c s="37">
        <v>20</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56</v>
      </c>
      <c r="E142" s="39" t="s">
        <v>1114</v>
      </c>
    </row>
    <row r="143" spans="1:16" ht="12.75">
      <c r="A143" t="s">
        <v>49</v>
      </c>
      <c s="34" t="s">
        <v>178</v>
      </c>
      <c s="34" t="s">
        <v>1115</v>
      </c>
      <c s="35" t="s">
        <v>5</v>
      </c>
      <c s="6" t="s">
        <v>1116</v>
      </c>
      <c s="36" t="s">
        <v>80</v>
      </c>
      <c s="37">
        <v>6</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02">
      <c r="A146" t="s">
        <v>56</v>
      </c>
      <c r="E146" s="39" t="s">
        <v>1117</v>
      </c>
    </row>
    <row r="147" spans="1:16" ht="12.75">
      <c r="A147" t="s">
        <v>49</v>
      </c>
      <c s="34" t="s">
        <v>182</v>
      </c>
      <c s="34" t="s">
        <v>1118</v>
      </c>
      <c s="35" t="s">
        <v>5</v>
      </c>
      <c s="6" t="s">
        <v>1119</v>
      </c>
      <c s="36" t="s">
        <v>277</v>
      </c>
      <c s="37">
        <v>10</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63.75">
      <c r="A150" t="s">
        <v>56</v>
      </c>
      <c r="E150" s="39" t="s">
        <v>1120</v>
      </c>
    </row>
    <row r="151" spans="1:16" ht="12.75">
      <c r="A151" t="s">
        <v>49</v>
      </c>
      <c s="34" t="s">
        <v>186</v>
      </c>
      <c s="34" t="s">
        <v>1121</v>
      </c>
      <c s="35" t="s">
        <v>5</v>
      </c>
      <c s="6" t="s">
        <v>1122</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40.25">
      <c r="A154" t="s">
        <v>56</v>
      </c>
      <c r="E154" s="39" t="s">
        <v>644</v>
      </c>
    </row>
    <row r="155" spans="1:16" ht="12.75">
      <c r="A155" t="s">
        <v>49</v>
      </c>
      <c s="34" t="s">
        <v>190</v>
      </c>
      <c s="34" t="s">
        <v>956</v>
      </c>
      <c s="35" t="s">
        <v>5</v>
      </c>
      <c s="6" t="s">
        <v>957</v>
      </c>
      <c s="36" t="s">
        <v>277</v>
      </c>
      <c s="37">
        <v>20</v>
      </c>
      <c s="36">
        <v>0</v>
      </c>
      <c s="36">
        <f>ROUND(G155*H155,6)</f>
      </c>
      <c r="L155" s="38">
        <v>0</v>
      </c>
      <c s="32">
        <f>ROUND(ROUND(L155,2)*ROUND(G155,3),2)</f>
      </c>
      <c s="36" t="s">
        <v>1123</v>
      </c>
      <c>
        <f>(M155*21)/100</f>
      </c>
      <c t="s">
        <v>27</v>
      </c>
    </row>
    <row r="156" spans="1:5" ht="12.75">
      <c r="A156" s="35" t="s">
        <v>54</v>
      </c>
      <c r="E156" s="39" t="s">
        <v>5</v>
      </c>
    </row>
    <row r="157" spans="1:5" ht="12.75">
      <c r="A157" s="35" t="s">
        <v>55</v>
      </c>
      <c r="E157" s="40" t="s">
        <v>5</v>
      </c>
    </row>
    <row r="158" spans="1:5" ht="89.25">
      <c r="A158" t="s">
        <v>56</v>
      </c>
      <c r="E158" s="39" t="s">
        <v>958</v>
      </c>
    </row>
    <row r="159" spans="1:16" ht="12.75">
      <c r="A159" t="s">
        <v>49</v>
      </c>
      <c s="34" t="s">
        <v>194</v>
      </c>
      <c s="34" t="s">
        <v>959</v>
      </c>
      <c s="35" t="s">
        <v>5</v>
      </c>
      <c s="6" t="s">
        <v>1124</v>
      </c>
      <c s="36" t="s">
        <v>80</v>
      </c>
      <c s="37">
        <v>1</v>
      </c>
      <c s="36">
        <v>0</v>
      </c>
      <c s="36">
        <f>ROUND(G159*H159,6)</f>
      </c>
      <c r="L159" s="38">
        <v>0</v>
      </c>
      <c s="32">
        <f>ROUND(ROUND(L159,2)*ROUND(G159,3),2)</f>
      </c>
      <c s="36" t="s">
        <v>1123</v>
      </c>
      <c>
        <f>(M159*21)/100</f>
      </c>
      <c t="s">
        <v>27</v>
      </c>
    </row>
    <row r="160" spans="1:5" ht="12.75">
      <c r="A160" s="35" t="s">
        <v>54</v>
      </c>
      <c r="E160" s="39" t="s">
        <v>5</v>
      </c>
    </row>
    <row r="161" spans="1:5" ht="12.75">
      <c r="A161" s="35" t="s">
        <v>55</v>
      </c>
      <c r="E161" s="40" t="s">
        <v>5</v>
      </c>
    </row>
    <row r="162" spans="1:5" ht="114.75">
      <c r="A162" t="s">
        <v>56</v>
      </c>
      <c r="E162" s="39" t="s">
        <v>961</v>
      </c>
    </row>
    <row r="163" spans="1:16" ht="12.75">
      <c r="A163" t="s">
        <v>49</v>
      </c>
      <c s="34" t="s">
        <v>198</v>
      </c>
      <c s="34" t="s">
        <v>959</v>
      </c>
      <c s="35" t="s">
        <v>47</v>
      </c>
      <c s="6" t="s">
        <v>960</v>
      </c>
      <c s="36" t="s">
        <v>80</v>
      </c>
      <c s="37">
        <v>1</v>
      </c>
      <c s="36">
        <v>0</v>
      </c>
      <c s="36">
        <f>ROUND(G163*H163,6)</f>
      </c>
      <c r="L163" s="38">
        <v>0</v>
      </c>
      <c s="32">
        <f>ROUND(ROUND(L163,2)*ROUND(G163,3),2)</f>
      </c>
      <c s="36" t="s">
        <v>1123</v>
      </c>
      <c>
        <f>(M163*21)/100</f>
      </c>
      <c t="s">
        <v>27</v>
      </c>
    </row>
    <row r="164" spans="1:5" ht="12.75">
      <c r="A164" s="35" t="s">
        <v>54</v>
      </c>
      <c r="E164" s="39" t="s">
        <v>5</v>
      </c>
    </row>
    <row r="165" spans="1:5" ht="12.75">
      <c r="A165" s="35" t="s">
        <v>55</v>
      </c>
      <c r="E165" s="40" t="s">
        <v>5</v>
      </c>
    </row>
    <row r="166" spans="1:5" ht="114.75">
      <c r="A166" t="s">
        <v>56</v>
      </c>
      <c r="E166" s="39" t="s">
        <v>961</v>
      </c>
    </row>
    <row r="167" spans="1:16" ht="25.5">
      <c r="A167" t="s">
        <v>49</v>
      </c>
      <c s="34" t="s">
        <v>202</v>
      </c>
      <c s="34" t="s">
        <v>1125</v>
      </c>
      <c s="35" t="s">
        <v>5</v>
      </c>
      <c s="6" t="s">
        <v>1126</v>
      </c>
      <c s="36" t="s">
        <v>80</v>
      </c>
      <c s="37">
        <v>1</v>
      </c>
      <c s="36">
        <v>0</v>
      </c>
      <c s="36">
        <f>ROUND(G167*H167,6)</f>
      </c>
      <c r="L167" s="38">
        <v>0</v>
      </c>
      <c s="32">
        <f>ROUND(ROUND(L167,2)*ROUND(G167,3),2)</f>
      </c>
      <c s="36" t="s">
        <v>1127</v>
      </c>
      <c>
        <f>(M167*21)/100</f>
      </c>
      <c t="s">
        <v>27</v>
      </c>
    </row>
    <row r="168" spans="1:5" ht="12.75">
      <c r="A168" s="35" t="s">
        <v>54</v>
      </c>
      <c r="E168" s="39" t="s">
        <v>5</v>
      </c>
    </row>
    <row r="169" spans="1:5" ht="12.75">
      <c r="A169" s="35" t="s">
        <v>55</v>
      </c>
      <c r="E169" s="40" t="s">
        <v>5</v>
      </c>
    </row>
    <row r="170" spans="1:5" ht="114.75">
      <c r="A170" t="s">
        <v>56</v>
      </c>
      <c r="E170" s="39" t="s">
        <v>754</v>
      </c>
    </row>
    <row r="171" spans="1:16" ht="12.75">
      <c r="A171" t="s">
        <v>49</v>
      </c>
      <c s="34" t="s">
        <v>206</v>
      </c>
      <c s="34" t="s">
        <v>973</v>
      </c>
      <c s="35" t="s">
        <v>5</v>
      </c>
      <c s="6" t="s">
        <v>1128</v>
      </c>
      <c s="36" t="s">
        <v>65</v>
      </c>
      <c s="37">
        <v>240</v>
      </c>
      <c s="36">
        <v>0</v>
      </c>
      <c s="36">
        <f>ROUND(G171*H171,6)</f>
      </c>
      <c r="L171" s="38">
        <v>0</v>
      </c>
      <c s="32">
        <f>ROUND(ROUND(L171,2)*ROUND(G171,3),2)</f>
      </c>
      <c s="36" t="s">
        <v>1123</v>
      </c>
      <c>
        <f>(M171*21)/100</f>
      </c>
      <c t="s">
        <v>27</v>
      </c>
    </row>
    <row r="172" spans="1:5" ht="12.75">
      <c r="A172" s="35" t="s">
        <v>54</v>
      </c>
      <c r="E172" s="39" t="s">
        <v>5</v>
      </c>
    </row>
    <row r="173" spans="1:5" ht="12.75">
      <c r="A173" s="35" t="s">
        <v>55</v>
      </c>
      <c r="E173" s="40" t="s">
        <v>5</v>
      </c>
    </row>
    <row r="174" spans="1:5" ht="114.75">
      <c r="A174" t="s">
        <v>56</v>
      </c>
      <c r="E174" s="39" t="s">
        <v>974</v>
      </c>
    </row>
    <row r="175" spans="1:16" ht="12.75">
      <c r="A175" t="s">
        <v>49</v>
      </c>
      <c s="34" t="s">
        <v>226</v>
      </c>
      <c s="34" t="s">
        <v>1129</v>
      </c>
      <c s="35" t="s">
        <v>5</v>
      </c>
      <c s="6" t="s">
        <v>1130</v>
      </c>
      <c s="36" t="s">
        <v>634</v>
      </c>
      <c s="37">
        <v>1</v>
      </c>
      <c s="36">
        <v>0</v>
      </c>
      <c s="36">
        <f>ROUND(G175*H175,6)</f>
      </c>
      <c r="L175" s="38">
        <v>0</v>
      </c>
      <c s="32">
        <f>ROUND(ROUND(L175,2)*ROUND(G175,3),2)</f>
      </c>
      <c s="36" t="s">
        <v>415</v>
      </c>
      <c>
        <f>(M175*0)/100</f>
      </c>
      <c t="s">
        <v>331</v>
      </c>
    </row>
    <row r="176" spans="1:5" ht="12.75">
      <c r="A176" s="35" t="s">
        <v>54</v>
      </c>
      <c r="E176" s="39" t="s">
        <v>5</v>
      </c>
    </row>
    <row r="177" spans="1:5" ht="12.75">
      <c r="A177" s="35" t="s">
        <v>55</v>
      </c>
      <c r="E177" s="40" t="s">
        <v>5</v>
      </c>
    </row>
    <row r="178" spans="1:5" ht="165.75">
      <c r="A178" t="s">
        <v>56</v>
      </c>
      <c r="E178" s="39" t="s">
        <v>1131</v>
      </c>
    </row>
    <row r="179" spans="1:13" ht="12.75">
      <c r="A179" t="s">
        <v>46</v>
      </c>
      <c r="C179" s="31" t="s">
        <v>86</v>
      </c>
      <c r="E179" s="33" t="s">
        <v>1132</v>
      </c>
      <c r="J179" s="32">
        <f>0</f>
      </c>
      <c s="32">
        <f>0</f>
      </c>
      <c s="32">
        <f>0+L180</f>
      </c>
      <c s="32">
        <f>0+M180</f>
      </c>
    </row>
    <row r="180" spans="1:16" ht="25.5">
      <c r="A180" t="s">
        <v>49</v>
      </c>
      <c s="34" t="s">
        <v>210</v>
      </c>
      <c s="34" t="s">
        <v>1133</v>
      </c>
      <c s="35" t="s">
        <v>5</v>
      </c>
      <c s="6" t="s">
        <v>1134</v>
      </c>
      <c s="36" t="s">
        <v>80</v>
      </c>
      <c s="37">
        <v>4</v>
      </c>
      <c s="36">
        <v>0</v>
      </c>
      <c s="36">
        <f>ROUND(G180*H180,6)</f>
      </c>
      <c r="L180" s="38">
        <v>0</v>
      </c>
      <c s="32">
        <f>ROUND(ROUND(L180,2)*ROUND(G180,3),2)</f>
      </c>
      <c s="36" t="s">
        <v>1127</v>
      </c>
      <c>
        <f>(M180*21)/100</f>
      </c>
      <c t="s">
        <v>27</v>
      </c>
    </row>
    <row r="181" spans="1:5" ht="12.75">
      <c r="A181" s="35" t="s">
        <v>54</v>
      </c>
      <c r="E181" s="39" t="s">
        <v>5</v>
      </c>
    </row>
    <row r="182" spans="1:5" ht="12.75">
      <c r="A182" s="35" t="s">
        <v>55</v>
      </c>
      <c r="E182" s="40" t="s">
        <v>5</v>
      </c>
    </row>
    <row r="183" spans="1:5" ht="127.5">
      <c r="A183" t="s">
        <v>56</v>
      </c>
      <c r="E183" s="39" t="s">
        <v>1135</v>
      </c>
    </row>
    <row r="184" spans="1:13" ht="12.75">
      <c r="A184" t="s">
        <v>46</v>
      </c>
      <c r="C184" s="31" t="s">
        <v>649</v>
      </c>
      <c r="E184" s="33" t="s">
        <v>650</v>
      </c>
      <c r="J184" s="32">
        <f>0</f>
      </c>
      <c s="32">
        <f>0</f>
      </c>
      <c s="32">
        <f>0+L185+L189+L193</f>
      </c>
      <c s="32">
        <f>0+M185+M189+M193</f>
      </c>
    </row>
    <row r="185" spans="1:16" ht="25.5">
      <c r="A185" t="s">
        <v>49</v>
      </c>
      <c s="34" t="s">
        <v>214</v>
      </c>
      <c s="34" t="s">
        <v>651</v>
      </c>
      <c s="35" t="s">
        <v>652</v>
      </c>
      <c s="6" t="s">
        <v>653</v>
      </c>
      <c s="36" t="s">
        <v>654</v>
      </c>
      <c s="37">
        <v>0.003</v>
      </c>
      <c s="36">
        <v>0</v>
      </c>
      <c s="36">
        <f>ROUND(G185*H185,6)</f>
      </c>
      <c r="L185" s="38">
        <v>0</v>
      </c>
      <c s="32">
        <f>ROUND(ROUND(L185,2)*ROUND(G185,3),2)</f>
      </c>
      <c s="36" t="s">
        <v>655</v>
      </c>
      <c>
        <f>(M185*21)/100</f>
      </c>
      <c t="s">
        <v>27</v>
      </c>
    </row>
    <row r="186" spans="1:5" ht="12.75">
      <c r="A186" s="35" t="s">
        <v>54</v>
      </c>
      <c r="E186" s="39" t="s">
        <v>656</v>
      </c>
    </row>
    <row r="187" spans="1:5" ht="12.75">
      <c r="A187" s="35" t="s">
        <v>55</v>
      </c>
      <c r="E187" s="40" t="s">
        <v>5</v>
      </c>
    </row>
    <row r="188" spans="1:5" ht="165.75">
      <c r="A188" t="s">
        <v>56</v>
      </c>
      <c r="E188" s="39" t="s">
        <v>657</v>
      </c>
    </row>
    <row r="189" spans="1:16" ht="38.25">
      <c r="A189" t="s">
        <v>49</v>
      </c>
      <c s="34" t="s">
        <v>218</v>
      </c>
      <c s="34" t="s">
        <v>658</v>
      </c>
      <c s="35" t="s">
        <v>652</v>
      </c>
      <c s="6" t="s">
        <v>659</v>
      </c>
      <c s="36" t="s">
        <v>654</v>
      </c>
      <c s="37">
        <v>0.015</v>
      </c>
      <c s="36">
        <v>0</v>
      </c>
      <c s="36">
        <f>ROUND(G189*H189,6)</f>
      </c>
      <c r="L189" s="38">
        <v>0</v>
      </c>
      <c s="32">
        <f>ROUND(ROUND(L189,2)*ROUND(G189,3),2)</f>
      </c>
      <c s="36" t="s">
        <v>655</v>
      </c>
      <c>
        <f>(M189*21)/100</f>
      </c>
      <c t="s">
        <v>27</v>
      </c>
    </row>
    <row r="190" spans="1:5" ht="25.5">
      <c r="A190" s="35" t="s">
        <v>54</v>
      </c>
      <c r="E190" s="39" t="s">
        <v>660</v>
      </c>
    </row>
    <row r="191" spans="1:5" ht="12.75">
      <c r="A191" s="35" t="s">
        <v>55</v>
      </c>
      <c r="E191" s="40" t="s">
        <v>5</v>
      </c>
    </row>
    <row r="192" spans="1:5" ht="165.75">
      <c r="A192" t="s">
        <v>56</v>
      </c>
      <c r="E192" s="39" t="s">
        <v>657</v>
      </c>
    </row>
    <row r="193" spans="1:16" ht="25.5">
      <c r="A193" t="s">
        <v>49</v>
      </c>
      <c s="34" t="s">
        <v>222</v>
      </c>
      <c s="34" t="s">
        <v>977</v>
      </c>
      <c s="35" t="s">
        <v>652</v>
      </c>
      <c s="6" t="s">
        <v>978</v>
      </c>
      <c s="36" t="s">
        <v>654</v>
      </c>
      <c s="37">
        <v>0.002</v>
      </c>
      <c s="36">
        <v>0</v>
      </c>
      <c s="36">
        <f>ROUND(G193*H193,6)</f>
      </c>
      <c r="L193" s="38">
        <v>0</v>
      </c>
      <c s="32">
        <f>ROUND(ROUND(L193,2)*ROUND(G193,3),2)</f>
      </c>
      <c s="36" t="s">
        <v>655</v>
      </c>
      <c>
        <f>(M193*21)/100</f>
      </c>
      <c t="s">
        <v>27</v>
      </c>
    </row>
    <row r="194" spans="1:5" ht="12.75">
      <c r="A194" s="35" t="s">
        <v>54</v>
      </c>
      <c r="E194" s="39" t="s">
        <v>656</v>
      </c>
    </row>
    <row r="195" spans="1:5" ht="12.75">
      <c r="A195" s="35" t="s">
        <v>55</v>
      </c>
      <c r="E195" s="40" t="s">
        <v>5</v>
      </c>
    </row>
    <row r="196" spans="1:5" ht="165.75">
      <c r="A196" t="s">
        <v>56</v>
      </c>
      <c r="E196"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1138</v>
      </c>
      <c r="E8" s="30" t="s">
        <v>1137</v>
      </c>
      <c r="J8" s="29">
        <f>0+J9</f>
      </c>
      <c s="29">
        <f>0+K9</f>
      </c>
      <c s="29">
        <f>0+L9</f>
      </c>
      <c s="29">
        <f>0+M9</f>
      </c>
    </row>
    <row r="9" spans="1:13" ht="12.75">
      <c r="A9" t="s">
        <v>46</v>
      </c>
      <c r="C9" s="31" t="s">
        <v>76</v>
      </c>
      <c r="E9" s="33" t="s">
        <v>77</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49</v>
      </c>
      <c s="34" t="s">
        <v>47</v>
      </c>
      <c s="34" t="s">
        <v>1066</v>
      </c>
      <c s="35" t="s">
        <v>5</v>
      </c>
      <c s="6" t="s">
        <v>1067</v>
      </c>
      <c s="36" t="s">
        <v>123</v>
      </c>
      <c s="37">
        <v>0.4</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02">
      <c r="A13" t="s">
        <v>56</v>
      </c>
      <c r="E13" s="39" t="s">
        <v>1139</v>
      </c>
    </row>
    <row r="14" spans="1:16" ht="12.75">
      <c r="A14" t="s">
        <v>49</v>
      </c>
      <c s="34" t="s">
        <v>27</v>
      </c>
      <c s="34" t="s">
        <v>1069</v>
      </c>
      <c s="35" t="s">
        <v>5</v>
      </c>
      <c s="6" t="s">
        <v>1070</v>
      </c>
      <c s="36" t="s">
        <v>123</v>
      </c>
      <c s="37">
        <v>0.4</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02">
      <c r="A17" t="s">
        <v>56</v>
      </c>
      <c r="E17" s="39" t="s">
        <v>1140</v>
      </c>
    </row>
    <row r="18" spans="1:16" ht="12.75">
      <c r="A18" t="s">
        <v>49</v>
      </c>
      <c s="34" t="s">
        <v>26</v>
      </c>
      <c s="34" t="s">
        <v>1141</v>
      </c>
      <c s="35" t="s">
        <v>5</v>
      </c>
      <c s="6" t="s">
        <v>1142</v>
      </c>
      <c s="36" t="s">
        <v>123</v>
      </c>
      <c s="37">
        <v>0.08</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53">
      <c r="A21" t="s">
        <v>56</v>
      </c>
      <c r="E21" s="39" t="s">
        <v>1143</v>
      </c>
    </row>
    <row r="22" spans="1:16" ht="12.75">
      <c r="A22" t="s">
        <v>49</v>
      </c>
      <c s="34" t="s">
        <v>62</v>
      </c>
      <c s="34" t="s">
        <v>1144</v>
      </c>
      <c s="35" t="s">
        <v>5</v>
      </c>
      <c s="6" t="s">
        <v>1145</v>
      </c>
      <c s="36" t="s">
        <v>80</v>
      </c>
      <c s="37">
        <v>8</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02">
      <c r="A25" t="s">
        <v>56</v>
      </c>
      <c r="E25" s="39" t="s">
        <v>952</v>
      </c>
    </row>
    <row r="26" spans="1:16" ht="12.75">
      <c r="A26" t="s">
        <v>49</v>
      </c>
      <c s="34" t="s">
        <v>67</v>
      </c>
      <c s="34" t="s">
        <v>1146</v>
      </c>
      <c s="35" t="s">
        <v>5</v>
      </c>
      <c s="6" t="s">
        <v>1147</v>
      </c>
      <c s="36" t="s">
        <v>80</v>
      </c>
      <c s="37">
        <v>8</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02">
      <c r="A29" t="s">
        <v>56</v>
      </c>
      <c r="E29" s="39" t="s">
        <v>955</v>
      </c>
    </row>
    <row r="30" spans="1:16" ht="12.75">
      <c r="A30" t="s">
        <v>49</v>
      </c>
      <c s="34" t="s">
        <v>71</v>
      </c>
      <c s="34" t="s">
        <v>1148</v>
      </c>
      <c s="35" t="s">
        <v>5</v>
      </c>
      <c s="6" t="s">
        <v>1149</v>
      </c>
      <c s="36" t="s">
        <v>80</v>
      </c>
      <c s="37">
        <v>8</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53">
      <c r="A33" t="s">
        <v>56</v>
      </c>
      <c r="E33" s="39" t="s">
        <v>1150</v>
      </c>
    </row>
    <row r="34" spans="1:16" ht="12.75">
      <c r="A34" t="s">
        <v>49</v>
      </c>
      <c s="34" t="s">
        <v>76</v>
      </c>
      <c s="34" t="s">
        <v>1151</v>
      </c>
      <c s="35" t="s">
        <v>5</v>
      </c>
      <c s="6" t="s">
        <v>1152</v>
      </c>
      <c s="36" t="s">
        <v>80</v>
      </c>
      <c s="37">
        <v>4</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14.75">
      <c r="A37" t="s">
        <v>56</v>
      </c>
      <c r="E37" s="39" t="s">
        <v>930</v>
      </c>
    </row>
    <row r="38" spans="1:16" ht="12.75">
      <c r="A38" t="s">
        <v>49</v>
      </c>
      <c s="34" t="s">
        <v>82</v>
      </c>
      <c s="34" t="s">
        <v>1153</v>
      </c>
      <c s="35" t="s">
        <v>5</v>
      </c>
      <c s="6" t="s">
        <v>1154</v>
      </c>
      <c s="36" t="s">
        <v>80</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14.75">
      <c r="A41" t="s">
        <v>56</v>
      </c>
      <c r="E41" s="39" t="s">
        <v>930</v>
      </c>
    </row>
    <row r="42" spans="1:16" ht="12.75">
      <c r="A42" t="s">
        <v>49</v>
      </c>
      <c s="34" t="s">
        <v>86</v>
      </c>
      <c s="34" t="s">
        <v>1155</v>
      </c>
      <c s="35" t="s">
        <v>5</v>
      </c>
      <c s="6" t="s">
        <v>1156</v>
      </c>
      <c s="36" t="s">
        <v>80</v>
      </c>
      <c s="37">
        <v>5</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40.25">
      <c r="A45" t="s">
        <v>56</v>
      </c>
      <c r="E45" s="39" t="s">
        <v>1004</v>
      </c>
    </row>
    <row r="46" spans="1:16" ht="12.75">
      <c r="A46" t="s">
        <v>49</v>
      </c>
      <c s="34" t="s">
        <v>90</v>
      </c>
      <c s="34" t="s">
        <v>1157</v>
      </c>
      <c s="35" t="s">
        <v>5</v>
      </c>
      <c s="6" t="s">
        <v>1158</v>
      </c>
      <c s="36" t="s">
        <v>80</v>
      </c>
      <c s="37">
        <v>1</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65.75">
      <c r="A49" t="s">
        <v>56</v>
      </c>
      <c r="E49" s="39" t="s">
        <v>607</v>
      </c>
    </row>
    <row r="50" spans="1:16" ht="12.75">
      <c r="A50" t="s">
        <v>49</v>
      </c>
      <c s="34" t="s">
        <v>94</v>
      </c>
      <c s="34" t="s">
        <v>1159</v>
      </c>
      <c s="35" t="s">
        <v>5</v>
      </c>
      <c s="6" t="s">
        <v>1160</v>
      </c>
      <c s="36" t="s">
        <v>80</v>
      </c>
      <c s="37">
        <v>2</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14.75">
      <c r="A53" t="s">
        <v>56</v>
      </c>
      <c r="E53" s="39" t="s">
        <v>930</v>
      </c>
    </row>
    <row r="54" spans="1:16" ht="12.75">
      <c r="A54" t="s">
        <v>49</v>
      </c>
      <c s="34" t="s">
        <v>97</v>
      </c>
      <c s="34" t="s">
        <v>1161</v>
      </c>
      <c s="35" t="s">
        <v>5</v>
      </c>
      <c s="6" t="s">
        <v>1162</v>
      </c>
      <c s="36" t="s">
        <v>80</v>
      </c>
      <c s="37">
        <v>1</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14.75">
      <c r="A57" t="s">
        <v>56</v>
      </c>
      <c r="E57" s="39" t="s">
        <v>930</v>
      </c>
    </row>
    <row r="58" spans="1:16" ht="12.75">
      <c r="A58" t="s">
        <v>49</v>
      </c>
      <c s="34" t="s">
        <v>101</v>
      </c>
      <c s="34" t="s">
        <v>1163</v>
      </c>
      <c s="35" t="s">
        <v>5</v>
      </c>
      <c s="6" t="s">
        <v>1164</v>
      </c>
      <c s="36" t="s">
        <v>80</v>
      </c>
      <c s="37">
        <v>3</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40.25">
      <c r="A61" t="s">
        <v>56</v>
      </c>
      <c r="E61" s="39" t="s">
        <v>1004</v>
      </c>
    </row>
    <row r="62" spans="1:16" ht="12.75">
      <c r="A62" t="s">
        <v>49</v>
      </c>
      <c s="34" t="s">
        <v>105</v>
      </c>
      <c s="34" t="s">
        <v>1000</v>
      </c>
      <c s="35" t="s">
        <v>5</v>
      </c>
      <c s="6" t="s">
        <v>1001</v>
      </c>
      <c s="36" t="s">
        <v>80</v>
      </c>
      <c s="37">
        <v>1</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14.75">
      <c r="A65" t="s">
        <v>56</v>
      </c>
      <c r="E65" s="39" t="s">
        <v>930</v>
      </c>
    </row>
    <row r="66" spans="1:16" ht="12.75">
      <c r="A66" t="s">
        <v>49</v>
      </c>
      <c s="34" t="s">
        <v>109</v>
      </c>
      <c s="34" t="s">
        <v>1002</v>
      </c>
      <c s="35" t="s">
        <v>5</v>
      </c>
      <c s="6" t="s">
        <v>1003</v>
      </c>
      <c s="36" t="s">
        <v>80</v>
      </c>
      <c s="37">
        <v>1</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40.25">
      <c r="A69" t="s">
        <v>56</v>
      </c>
      <c r="E69" s="39" t="s">
        <v>1004</v>
      </c>
    </row>
    <row r="70" spans="1:16" ht="12.75">
      <c r="A70" t="s">
        <v>49</v>
      </c>
      <c s="34" t="s">
        <v>113</v>
      </c>
      <c s="34" t="s">
        <v>1165</v>
      </c>
      <c s="35" t="s">
        <v>5</v>
      </c>
      <c s="6" t="s">
        <v>1166</v>
      </c>
      <c s="36" t="s">
        <v>80</v>
      </c>
      <c s="37">
        <v>1</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65.75">
      <c r="A73" t="s">
        <v>56</v>
      </c>
      <c r="E73" s="39" t="s">
        <v>607</v>
      </c>
    </row>
    <row r="74" spans="1:16" ht="12.75">
      <c r="A74" t="s">
        <v>49</v>
      </c>
      <c s="34" t="s">
        <v>117</v>
      </c>
      <c s="34" t="s">
        <v>1167</v>
      </c>
      <c s="35" t="s">
        <v>5</v>
      </c>
      <c s="6" t="s">
        <v>1168</v>
      </c>
      <c s="36" t="s">
        <v>80</v>
      </c>
      <c s="37">
        <v>1</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14.75">
      <c r="A77" t="s">
        <v>56</v>
      </c>
      <c r="E77" s="39" t="s">
        <v>930</v>
      </c>
    </row>
    <row r="78" spans="1:16" ht="12.75">
      <c r="A78" t="s">
        <v>49</v>
      </c>
      <c s="34" t="s">
        <v>120</v>
      </c>
      <c s="34" t="s">
        <v>1169</v>
      </c>
      <c s="35" t="s">
        <v>5</v>
      </c>
      <c s="6" t="s">
        <v>1170</v>
      </c>
      <c s="36" t="s">
        <v>80</v>
      </c>
      <c s="37">
        <v>1</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40.25">
      <c r="A81" t="s">
        <v>56</v>
      </c>
      <c r="E81" s="39" t="s">
        <v>1004</v>
      </c>
    </row>
    <row r="82" spans="1:16" ht="25.5">
      <c r="A82" t="s">
        <v>49</v>
      </c>
      <c s="34" t="s">
        <v>125</v>
      </c>
      <c s="34" t="s">
        <v>1171</v>
      </c>
      <c s="35" t="s">
        <v>5</v>
      </c>
      <c s="6" t="s">
        <v>1172</v>
      </c>
      <c s="36" t="s">
        <v>80</v>
      </c>
      <c s="37">
        <v>2</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14.75">
      <c r="A85" t="s">
        <v>56</v>
      </c>
      <c r="E85" s="39" t="s">
        <v>930</v>
      </c>
    </row>
    <row r="86" spans="1:16" ht="12.75">
      <c r="A86" t="s">
        <v>49</v>
      </c>
      <c s="34" t="s">
        <v>128</v>
      </c>
      <c s="34" t="s">
        <v>1173</v>
      </c>
      <c s="35" t="s">
        <v>5</v>
      </c>
      <c s="6" t="s">
        <v>1174</v>
      </c>
      <c s="36" t="s">
        <v>80</v>
      </c>
      <c s="37">
        <v>2</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40.25">
      <c r="A89" t="s">
        <v>56</v>
      </c>
      <c r="E89" s="39" t="s">
        <v>1004</v>
      </c>
    </row>
    <row r="90" spans="1:16" ht="25.5">
      <c r="A90" t="s">
        <v>49</v>
      </c>
      <c s="34" t="s">
        <v>131</v>
      </c>
      <c s="34" t="s">
        <v>1175</v>
      </c>
      <c s="35" t="s">
        <v>5</v>
      </c>
      <c s="6" t="s">
        <v>1176</v>
      </c>
      <c s="36" t="s">
        <v>80</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14.75">
      <c r="A93" t="s">
        <v>56</v>
      </c>
      <c r="E93" s="39" t="s">
        <v>930</v>
      </c>
    </row>
    <row r="94" spans="1:16" ht="12.75">
      <c r="A94" t="s">
        <v>49</v>
      </c>
      <c s="34" t="s">
        <v>135</v>
      </c>
      <c s="34" t="s">
        <v>1121</v>
      </c>
      <c s="35" t="s">
        <v>5</v>
      </c>
      <c s="6" t="s">
        <v>1122</v>
      </c>
      <c s="36" t="s">
        <v>80</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40.25">
      <c r="A97" t="s">
        <v>56</v>
      </c>
      <c r="E97" s="39" t="s">
        <v>1004</v>
      </c>
    </row>
    <row r="98" spans="1:16" ht="12.75">
      <c r="A98" t="s">
        <v>49</v>
      </c>
      <c s="34" t="s">
        <v>139</v>
      </c>
      <c s="34" t="s">
        <v>1177</v>
      </c>
      <c s="35" t="s">
        <v>5</v>
      </c>
      <c s="6" t="s">
        <v>1178</v>
      </c>
      <c s="36" t="s">
        <v>80</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65.75">
      <c r="A101" t="s">
        <v>56</v>
      </c>
      <c r="E101" s="39" t="s">
        <v>607</v>
      </c>
    </row>
    <row r="102" spans="1:16" ht="12.75">
      <c r="A102" t="s">
        <v>49</v>
      </c>
      <c s="34" t="s">
        <v>143</v>
      </c>
      <c s="34" t="s">
        <v>1179</v>
      </c>
      <c s="35" t="s">
        <v>5</v>
      </c>
      <c s="6" t="s">
        <v>1180</v>
      </c>
      <c s="36" t="s">
        <v>80</v>
      </c>
      <c s="37">
        <v>2</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91.25">
      <c r="A105" t="s">
        <v>56</v>
      </c>
      <c r="E105" s="39" t="s">
        <v>1181</v>
      </c>
    </row>
    <row r="106" spans="1:16" ht="12.75">
      <c r="A106" t="s">
        <v>49</v>
      </c>
      <c s="34" t="s">
        <v>146</v>
      </c>
      <c s="34" t="s">
        <v>1182</v>
      </c>
      <c s="35" t="s">
        <v>5</v>
      </c>
      <c s="6" t="s">
        <v>1183</v>
      </c>
      <c s="36" t="s">
        <v>80</v>
      </c>
      <c s="37">
        <v>2</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40.25">
      <c r="A109" t="s">
        <v>56</v>
      </c>
      <c r="E109" s="39" t="s">
        <v>1004</v>
      </c>
    </row>
    <row r="110" spans="1:16" ht="12.75">
      <c r="A110" t="s">
        <v>49</v>
      </c>
      <c s="34" t="s">
        <v>149</v>
      </c>
      <c s="34" t="s">
        <v>1184</v>
      </c>
      <c s="35" t="s">
        <v>5</v>
      </c>
      <c s="6" t="s">
        <v>1185</v>
      </c>
      <c s="36" t="s">
        <v>80</v>
      </c>
      <c s="37">
        <v>2</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165.75">
      <c r="A113" t="s">
        <v>56</v>
      </c>
      <c r="E113" s="39" t="s">
        <v>607</v>
      </c>
    </row>
    <row r="114" spans="1:16" ht="12.75">
      <c r="A114" t="s">
        <v>49</v>
      </c>
      <c s="34" t="s">
        <v>152</v>
      </c>
      <c s="34" t="s">
        <v>1186</v>
      </c>
      <c s="35" t="s">
        <v>5</v>
      </c>
      <c s="6" t="s">
        <v>1187</v>
      </c>
      <c s="36" t="s">
        <v>80</v>
      </c>
      <c s="37">
        <v>2</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114.75">
      <c r="A117" t="s">
        <v>56</v>
      </c>
      <c r="E117" s="39" t="s">
        <v>930</v>
      </c>
    </row>
    <row r="118" spans="1:16" ht="12.75">
      <c r="A118" t="s">
        <v>49</v>
      </c>
      <c s="34" t="s">
        <v>156</v>
      </c>
      <c s="34" t="s">
        <v>1188</v>
      </c>
      <c s="35" t="s">
        <v>5</v>
      </c>
      <c s="6" t="s">
        <v>1189</v>
      </c>
      <c s="36" t="s">
        <v>80</v>
      </c>
      <c s="37">
        <v>2</v>
      </c>
      <c s="36">
        <v>0</v>
      </c>
      <c s="36">
        <f>ROUND(G118*H118,6)</f>
      </c>
      <c r="L118" s="38">
        <v>0</v>
      </c>
      <c s="32">
        <f>ROUND(ROUND(L118,2)*ROUND(G118,3),2)</f>
      </c>
      <c s="36" t="s">
        <v>53</v>
      </c>
      <c>
        <f>(M118*21)/100</f>
      </c>
      <c t="s">
        <v>27</v>
      </c>
    </row>
    <row r="119" spans="1:5" ht="12.75">
      <c r="A119" s="35" t="s">
        <v>54</v>
      </c>
      <c r="E119" s="39" t="s">
        <v>5</v>
      </c>
    </row>
    <row r="120" spans="1:5" ht="12.75">
      <c r="A120" s="35" t="s">
        <v>55</v>
      </c>
      <c r="E120" s="40" t="s">
        <v>5</v>
      </c>
    </row>
    <row r="121" spans="1:5" ht="140.25">
      <c r="A121" t="s">
        <v>56</v>
      </c>
      <c r="E121" s="39" t="s">
        <v>1004</v>
      </c>
    </row>
    <row r="122" spans="1:16" ht="12.75">
      <c r="A122" t="s">
        <v>49</v>
      </c>
      <c s="34" t="s">
        <v>159</v>
      </c>
      <c s="34" t="s">
        <v>1190</v>
      </c>
      <c s="35" t="s">
        <v>5</v>
      </c>
      <c s="6" t="s">
        <v>1191</v>
      </c>
      <c s="36" t="s">
        <v>80</v>
      </c>
      <c s="37">
        <v>2</v>
      </c>
      <c s="36">
        <v>0</v>
      </c>
      <c s="36">
        <f>ROUND(G122*H122,6)</f>
      </c>
      <c r="L122" s="38">
        <v>0</v>
      </c>
      <c s="32">
        <f>ROUND(ROUND(L122,2)*ROUND(G122,3),2)</f>
      </c>
      <c s="36" t="s">
        <v>53</v>
      </c>
      <c>
        <f>(M122*21)/100</f>
      </c>
      <c t="s">
        <v>27</v>
      </c>
    </row>
    <row r="123" spans="1:5" ht="12.75">
      <c r="A123" s="35" t="s">
        <v>54</v>
      </c>
      <c r="E123" s="39" t="s">
        <v>5</v>
      </c>
    </row>
    <row r="124" spans="1:5" ht="12.75">
      <c r="A124" s="35" t="s">
        <v>55</v>
      </c>
      <c r="E124" s="40" t="s">
        <v>5</v>
      </c>
    </row>
    <row r="125" spans="1:5" ht="165.75">
      <c r="A125" t="s">
        <v>56</v>
      </c>
      <c r="E125" s="39" t="s">
        <v>607</v>
      </c>
    </row>
    <row r="126" spans="1:16" ht="12.75">
      <c r="A126" t="s">
        <v>49</v>
      </c>
      <c s="34" t="s">
        <v>163</v>
      </c>
      <c s="34" t="s">
        <v>1192</v>
      </c>
      <c s="35" t="s">
        <v>5</v>
      </c>
      <c s="6" t="s">
        <v>1193</v>
      </c>
      <c s="36" t="s">
        <v>80</v>
      </c>
      <c s="37">
        <v>1</v>
      </c>
      <c s="36">
        <v>0</v>
      </c>
      <c s="36">
        <f>ROUND(G126*H126,6)</f>
      </c>
      <c r="L126" s="38">
        <v>0</v>
      </c>
      <c s="32">
        <f>ROUND(ROUND(L126,2)*ROUND(G126,3),2)</f>
      </c>
      <c s="36" t="s">
        <v>53</v>
      </c>
      <c>
        <f>(M126*21)/100</f>
      </c>
      <c t="s">
        <v>27</v>
      </c>
    </row>
    <row r="127" spans="1:5" ht="12.75">
      <c r="A127" s="35" t="s">
        <v>54</v>
      </c>
      <c r="E127" s="39" t="s">
        <v>5</v>
      </c>
    </row>
    <row r="128" spans="1:5" ht="12.75">
      <c r="A128" s="35" t="s">
        <v>55</v>
      </c>
      <c r="E128" s="40" t="s">
        <v>5</v>
      </c>
    </row>
    <row r="129" spans="1:5" ht="114.75">
      <c r="A129" t="s">
        <v>56</v>
      </c>
      <c r="E129" s="39" t="s">
        <v>930</v>
      </c>
    </row>
    <row r="130" spans="1:16" ht="12.75">
      <c r="A130" t="s">
        <v>49</v>
      </c>
      <c s="34" t="s">
        <v>167</v>
      </c>
      <c s="34" t="s">
        <v>1194</v>
      </c>
      <c s="35" t="s">
        <v>5</v>
      </c>
      <c s="6" t="s">
        <v>1195</v>
      </c>
      <c s="36" t="s">
        <v>80</v>
      </c>
      <c s="37">
        <v>1</v>
      </c>
      <c s="36">
        <v>0</v>
      </c>
      <c s="36">
        <f>ROUND(G130*H130,6)</f>
      </c>
      <c r="L130" s="38">
        <v>0</v>
      </c>
      <c s="32">
        <f>ROUND(ROUND(L130,2)*ROUND(G130,3),2)</f>
      </c>
      <c s="36" t="s">
        <v>53</v>
      </c>
      <c>
        <f>(M130*21)/100</f>
      </c>
      <c t="s">
        <v>27</v>
      </c>
    </row>
    <row r="131" spans="1:5" ht="12.75">
      <c r="A131" s="35" t="s">
        <v>54</v>
      </c>
      <c r="E131" s="39" t="s">
        <v>5</v>
      </c>
    </row>
    <row r="132" spans="1:5" ht="12.75">
      <c r="A132" s="35" t="s">
        <v>55</v>
      </c>
      <c r="E132" s="40" t="s">
        <v>5</v>
      </c>
    </row>
    <row r="133" spans="1:5" ht="140.25">
      <c r="A133" t="s">
        <v>56</v>
      </c>
      <c r="E133" s="39" t="s">
        <v>1004</v>
      </c>
    </row>
    <row r="134" spans="1:16" ht="12.75">
      <c r="A134" t="s">
        <v>49</v>
      </c>
      <c s="34" t="s">
        <v>170</v>
      </c>
      <c s="34" t="s">
        <v>1196</v>
      </c>
      <c s="35" t="s">
        <v>5</v>
      </c>
      <c s="6" t="s">
        <v>1197</v>
      </c>
      <c s="36" t="s">
        <v>80</v>
      </c>
      <c s="37">
        <v>1</v>
      </c>
      <c s="36">
        <v>0</v>
      </c>
      <c s="36">
        <f>ROUND(G134*H134,6)</f>
      </c>
      <c r="L134" s="38">
        <v>0</v>
      </c>
      <c s="32">
        <f>ROUND(ROUND(L134,2)*ROUND(G134,3),2)</f>
      </c>
      <c s="36" t="s">
        <v>1127</v>
      </c>
      <c>
        <f>(M134*21)/100</f>
      </c>
      <c t="s">
        <v>27</v>
      </c>
    </row>
    <row r="135" spans="1:5" ht="12.75">
      <c r="A135" s="35" t="s">
        <v>54</v>
      </c>
      <c r="E135" s="39" t="s">
        <v>5</v>
      </c>
    </row>
    <row r="136" spans="1:5" ht="12.75">
      <c r="A136" s="35" t="s">
        <v>55</v>
      </c>
      <c r="E136" s="40" t="s">
        <v>5</v>
      </c>
    </row>
    <row r="137" spans="1:5" ht="114.75">
      <c r="A137" t="s">
        <v>56</v>
      </c>
      <c r="E137" s="39" t="s">
        <v>754</v>
      </c>
    </row>
    <row r="138" spans="1:16" ht="12.75">
      <c r="A138" t="s">
        <v>49</v>
      </c>
      <c s="34" t="s">
        <v>174</v>
      </c>
      <c s="34" t="s">
        <v>1198</v>
      </c>
      <c s="35" t="s">
        <v>5</v>
      </c>
      <c s="6" t="s">
        <v>1199</v>
      </c>
      <c s="36" t="s">
        <v>80</v>
      </c>
      <c s="37">
        <v>1</v>
      </c>
      <c s="36">
        <v>0</v>
      </c>
      <c s="36">
        <f>ROUND(G138*H138,6)</f>
      </c>
      <c r="L138" s="38">
        <v>0</v>
      </c>
      <c s="32">
        <f>ROUND(ROUND(L138,2)*ROUND(G138,3),2)</f>
      </c>
      <c s="36" t="s">
        <v>1123</v>
      </c>
      <c>
        <f>(M138*21)/100</f>
      </c>
      <c t="s">
        <v>27</v>
      </c>
    </row>
    <row r="139" spans="1:5" ht="12.75">
      <c r="A139" s="35" t="s">
        <v>54</v>
      </c>
      <c r="E139" s="39" t="s">
        <v>5</v>
      </c>
    </row>
    <row r="140" spans="1:5" ht="12.75">
      <c r="A140" s="35" t="s">
        <v>55</v>
      </c>
      <c r="E140" s="40" t="s">
        <v>5</v>
      </c>
    </row>
    <row r="141" spans="1:5" ht="140.25">
      <c r="A141" t="s">
        <v>56</v>
      </c>
      <c r="E141" s="39" t="s">
        <v>644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1200</v>
      </c>
      <c s="41">
        <f>Rekapitulace!C23</f>
      </c>
      <c s="20" t="s">
        <v>0</v>
      </c>
      <c t="s">
        <v>23</v>
      </c>
      <c t="s">
        <v>27</v>
      </c>
    </row>
    <row r="4" spans="1:16" ht="32" customHeight="1">
      <c r="A4" s="24" t="s">
        <v>20</v>
      </c>
      <c s="25" t="s">
        <v>28</v>
      </c>
      <c s="27" t="s">
        <v>1200</v>
      </c>
      <c r="E4" s="26" t="s">
        <v>1201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25.5">
      <c r="A8" t="s">
        <v>44</v>
      </c>
      <c r="C8" s="28" t="s">
        <v>1204</v>
      </c>
      <c r="E8" s="30" t="s">
        <v>1203</v>
      </c>
      <c r="J8" s="29">
        <f>0+J9</f>
      </c>
      <c s="29">
        <f>0+K9</f>
      </c>
      <c s="29">
        <f>0+L9</f>
      </c>
      <c s="29">
        <f>0+M9</f>
      </c>
    </row>
    <row r="9" spans="1:13" ht="12.75">
      <c r="A9" t="s">
        <v>46</v>
      </c>
      <c r="C9" s="31" t="s">
        <v>1205</v>
      </c>
      <c r="E9" s="33" t="s">
        <v>1206</v>
      </c>
      <c r="J9" s="32">
        <f>0</f>
      </c>
      <c s="32">
        <f>0</f>
      </c>
      <c s="32">
        <f>0+L10+L14+L18+L22+L26+L30</f>
      </c>
      <c s="32">
        <f>0+M10+M14+M18+M22+M26+M30</f>
      </c>
    </row>
    <row r="10" spans="1:16" ht="12.75">
      <c r="A10" t="s">
        <v>49</v>
      </c>
      <c s="34" t="s">
        <v>47</v>
      </c>
      <c s="34" t="s">
        <v>642</v>
      </c>
      <c s="35" t="s">
        <v>5</v>
      </c>
      <c s="6" t="s">
        <v>1207</v>
      </c>
      <c s="36" t="s">
        <v>1208</v>
      </c>
      <c s="37">
        <v>2</v>
      </c>
      <c s="36">
        <v>0</v>
      </c>
      <c s="36">
        <f>ROUND(G10*H10,6)</f>
      </c>
      <c r="L10" s="38">
        <v>0</v>
      </c>
      <c s="32">
        <f>ROUND(ROUND(L10,2)*ROUND(G10,3),2)</f>
      </c>
      <c s="36" t="s">
        <v>655</v>
      </c>
      <c>
        <f>(M10*21)/100</f>
      </c>
      <c t="s">
        <v>27</v>
      </c>
    </row>
    <row r="11" spans="1:5" ht="12.75">
      <c r="A11" s="35" t="s">
        <v>54</v>
      </c>
      <c r="E11" s="39" t="s">
        <v>1207</v>
      </c>
    </row>
    <row r="12" spans="1:5" ht="12.75">
      <c r="A12" s="35" t="s">
        <v>55</v>
      </c>
      <c r="E12" s="40" t="s">
        <v>1209</v>
      </c>
    </row>
    <row r="13" spans="1:5" ht="25.5">
      <c r="A13" t="s">
        <v>56</v>
      </c>
      <c r="E13" s="39" t="s">
        <v>1210</v>
      </c>
    </row>
    <row r="14" spans="1:16" ht="12.75">
      <c r="A14" t="s">
        <v>49</v>
      </c>
      <c s="34" t="s">
        <v>27</v>
      </c>
      <c s="34" t="s">
        <v>1211</v>
      </c>
      <c s="35" t="s">
        <v>5</v>
      </c>
      <c s="6" t="s">
        <v>1212</v>
      </c>
      <c s="36" t="s">
        <v>1208</v>
      </c>
      <c s="37">
        <v>2</v>
      </c>
      <c s="36">
        <v>0</v>
      </c>
      <c s="36">
        <f>ROUND(G14*H14,6)</f>
      </c>
      <c r="L14" s="38">
        <v>0</v>
      </c>
      <c s="32">
        <f>ROUND(ROUND(L14,2)*ROUND(G14,3),2)</f>
      </c>
      <c s="36" t="s">
        <v>655</v>
      </c>
      <c>
        <f>(M14*21)/100</f>
      </c>
      <c t="s">
        <v>27</v>
      </c>
    </row>
    <row r="15" spans="1:5" ht="12.75">
      <c r="A15" s="35" t="s">
        <v>54</v>
      </c>
      <c r="E15" s="39" t="s">
        <v>1212</v>
      </c>
    </row>
    <row r="16" spans="1:5" ht="12.75">
      <c r="A16" s="35" t="s">
        <v>55</v>
      </c>
      <c r="E16" s="40" t="s">
        <v>1209</v>
      </c>
    </row>
    <row r="17" spans="1:5" ht="12.75">
      <c r="A17" t="s">
        <v>56</v>
      </c>
      <c r="E17" s="39" t="s">
        <v>5</v>
      </c>
    </row>
    <row r="18" spans="1:16" ht="12.75">
      <c r="A18" t="s">
        <v>49</v>
      </c>
      <c s="34" t="s">
        <v>26</v>
      </c>
      <c s="34" t="s">
        <v>1213</v>
      </c>
      <c s="35" t="s">
        <v>5</v>
      </c>
      <c s="6" t="s">
        <v>1214</v>
      </c>
      <c s="36" t="s">
        <v>1208</v>
      </c>
      <c s="37">
        <v>2</v>
      </c>
      <c s="36">
        <v>0</v>
      </c>
      <c s="36">
        <f>ROUND(G18*H18,6)</f>
      </c>
      <c r="L18" s="38">
        <v>0</v>
      </c>
      <c s="32">
        <f>ROUND(ROUND(L18,2)*ROUND(G18,3),2)</f>
      </c>
      <c s="36" t="s">
        <v>655</v>
      </c>
      <c>
        <f>(M18*21)/100</f>
      </c>
      <c t="s">
        <v>27</v>
      </c>
    </row>
    <row r="19" spans="1:5" ht="12.75">
      <c r="A19" s="35" t="s">
        <v>54</v>
      </c>
      <c r="E19" s="39" t="s">
        <v>1214</v>
      </c>
    </row>
    <row r="20" spans="1:5" ht="12.75">
      <c r="A20" s="35" t="s">
        <v>55</v>
      </c>
      <c r="E20" s="40" t="s">
        <v>1209</v>
      </c>
    </row>
    <row r="21" spans="1:5" ht="12.75">
      <c r="A21" t="s">
        <v>56</v>
      </c>
      <c r="E21" s="39" t="s">
        <v>5</v>
      </c>
    </row>
    <row r="22" spans="1:16" ht="12.75">
      <c r="A22" t="s">
        <v>49</v>
      </c>
      <c s="34" t="s">
        <v>62</v>
      </c>
      <c s="34" t="s">
        <v>1215</v>
      </c>
      <c s="35" t="s">
        <v>5</v>
      </c>
      <c s="6" t="s">
        <v>1216</v>
      </c>
      <c s="36" t="s">
        <v>1208</v>
      </c>
      <c s="37">
        <v>2</v>
      </c>
      <c s="36">
        <v>0</v>
      </c>
      <c s="36">
        <f>ROUND(G22*H22,6)</f>
      </c>
      <c r="L22" s="38">
        <v>0</v>
      </c>
      <c s="32">
        <f>ROUND(ROUND(L22,2)*ROUND(G22,3),2)</f>
      </c>
      <c s="36" t="s">
        <v>655</v>
      </c>
      <c>
        <f>(M22*21)/100</f>
      </c>
      <c t="s">
        <v>27</v>
      </c>
    </row>
    <row r="23" spans="1:5" ht="12.75">
      <c r="A23" s="35" t="s">
        <v>54</v>
      </c>
      <c r="E23" s="39" t="s">
        <v>1216</v>
      </c>
    </row>
    <row r="24" spans="1:5" ht="12.75">
      <c r="A24" s="35" t="s">
        <v>55</v>
      </c>
      <c r="E24" s="40" t="s">
        <v>1209</v>
      </c>
    </row>
    <row r="25" spans="1:5" ht="12.75">
      <c r="A25" t="s">
        <v>56</v>
      </c>
      <c r="E25" s="39" t="s">
        <v>5</v>
      </c>
    </row>
    <row r="26" spans="1:16" ht="12.75">
      <c r="A26" t="s">
        <v>49</v>
      </c>
      <c s="34" t="s">
        <v>67</v>
      </c>
      <c s="34" t="s">
        <v>1217</v>
      </c>
      <c s="35" t="s">
        <v>5</v>
      </c>
      <c s="6" t="s">
        <v>1218</v>
      </c>
      <c s="36" t="s">
        <v>1208</v>
      </c>
      <c s="37">
        <v>2</v>
      </c>
      <c s="36">
        <v>0</v>
      </c>
      <c s="36">
        <f>ROUND(G26*H26,6)</f>
      </c>
      <c r="L26" s="38">
        <v>0</v>
      </c>
      <c s="32">
        <f>ROUND(ROUND(L26,2)*ROUND(G26,3),2)</f>
      </c>
      <c s="36" t="s">
        <v>655</v>
      </c>
      <c>
        <f>(M26*21)/100</f>
      </c>
      <c t="s">
        <v>27</v>
      </c>
    </row>
    <row r="27" spans="1:5" ht="12.75">
      <c r="A27" s="35" t="s">
        <v>54</v>
      </c>
      <c r="E27" s="39" t="s">
        <v>1218</v>
      </c>
    </row>
    <row r="28" spans="1:5" ht="12.75">
      <c r="A28" s="35" t="s">
        <v>55</v>
      </c>
      <c r="E28" s="40" t="s">
        <v>1209</v>
      </c>
    </row>
    <row r="29" spans="1:5" ht="12.75">
      <c r="A29" t="s">
        <v>56</v>
      </c>
      <c r="E29" s="39" t="s">
        <v>5</v>
      </c>
    </row>
    <row r="30" spans="1:16" ht="12.75">
      <c r="A30" t="s">
        <v>49</v>
      </c>
      <c s="34" t="s">
        <v>71</v>
      </c>
      <c s="34" t="s">
        <v>1219</v>
      </c>
      <c s="35" t="s">
        <v>5</v>
      </c>
      <c s="6" t="s">
        <v>1220</v>
      </c>
      <c s="36" t="s">
        <v>1208</v>
      </c>
      <c s="37">
        <v>2</v>
      </c>
      <c s="36">
        <v>0</v>
      </c>
      <c s="36">
        <f>ROUND(G30*H30,6)</f>
      </c>
      <c r="L30" s="38">
        <v>0</v>
      </c>
      <c s="32">
        <f>ROUND(ROUND(L30,2)*ROUND(G30,3),2)</f>
      </c>
      <c s="36" t="s">
        <v>655</v>
      </c>
      <c>
        <f>(M30*21)/100</f>
      </c>
      <c t="s">
        <v>27</v>
      </c>
    </row>
    <row r="31" spans="1:5" ht="12.75">
      <c r="A31" s="35" t="s">
        <v>54</v>
      </c>
      <c r="E31" s="39" t="s">
        <v>1220</v>
      </c>
    </row>
    <row r="32" spans="1:5" ht="12.75">
      <c r="A32" s="35" t="s">
        <v>55</v>
      </c>
      <c r="E32" s="40" t="s">
        <v>1209</v>
      </c>
    </row>
    <row r="33" spans="1:5" ht="12.75">
      <c r="A33" t="s">
        <v>56</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1221</v>
      </c>
      <c s="41">
        <f>Rekapitulace!C25</f>
      </c>
      <c s="20" t="s">
        <v>0</v>
      </c>
      <c t="s">
        <v>23</v>
      </c>
      <c t="s">
        <v>27</v>
      </c>
    </row>
    <row r="4" spans="1:16" ht="32" customHeight="1">
      <c r="A4" s="24" t="s">
        <v>20</v>
      </c>
      <c s="25" t="s">
        <v>28</v>
      </c>
      <c s="27" t="s">
        <v>1221</v>
      </c>
      <c r="E4" s="26" t="s">
        <v>1222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COUNTIFS(L8:L167,"=0",A8:A167,"P")+COUNTIFS(L8:L167,"",A8:A167,"P")+SUM(Q8:Q167)</f>
      </c>
    </row>
    <row r="8" spans="1:13" ht="12.75">
      <c r="A8" t="s">
        <v>44</v>
      </c>
      <c r="C8" s="28" t="s">
        <v>1225</v>
      </c>
      <c r="E8" s="30" t="s">
        <v>1224</v>
      </c>
      <c r="J8" s="29">
        <f>0+J9+J22+J31+J88+J93+J158</f>
      </c>
      <c s="29">
        <f>0+K9+K22+K31+K88+K93+K158</f>
      </c>
      <c s="29">
        <f>0+L9+L22+L31+L88+L93+L158</f>
      </c>
      <c s="29">
        <f>0+M9+M22+M31+M88+M93+M158</f>
      </c>
    </row>
    <row r="9" spans="1:13" ht="12.75">
      <c r="A9" t="s">
        <v>46</v>
      </c>
      <c r="C9" s="31" t="s">
        <v>331</v>
      </c>
      <c r="E9" s="33" t="s">
        <v>1226</v>
      </c>
      <c r="J9" s="32">
        <f>0</f>
      </c>
      <c s="32">
        <f>0</f>
      </c>
      <c s="32">
        <f>0+L10+L14+L18</f>
      </c>
      <c s="32">
        <f>0+M10+M14+M18</f>
      </c>
    </row>
    <row r="10" spans="1:16" ht="12.75">
      <c r="A10" t="s">
        <v>49</v>
      </c>
      <c s="34" t="s">
        <v>47</v>
      </c>
      <c s="34" t="s">
        <v>1227</v>
      </c>
      <c s="35" t="s">
        <v>5</v>
      </c>
      <c s="6" t="s">
        <v>1228</v>
      </c>
      <c s="36" t="s">
        <v>277</v>
      </c>
      <c s="37">
        <v>200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1229</v>
      </c>
    </row>
    <row r="14" spans="1:16" ht="12.75">
      <c r="A14" t="s">
        <v>49</v>
      </c>
      <c s="34" t="s">
        <v>27</v>
      </c>
      <c s="34" t="s">
        <v>1230</v>
      </c>
      <c s="35" t="s">
        <v>5</v>
      </c>
      <c s="6" t="s">
        <v>1231</v>
      </c>
      <c s="36" t="s">
        <v>318</v>
      </c>
      <c s="37">
        <v>0.778</v>
      </c>
      <c s="36">
        <v>0</v>
      </c>
      <c s="36">
        <f>ROUND(G14*H14,6)</f>
      </c>
      <c r="L14" s="38">
        <v>0</v>
      </c>
      <c s="32">
        <f>ROUND(ROUND(L14,2)*ROUND(G14,3),2)</f>
      </c>
      <c s="36" t="s">
        <v>655</v>
      </c>
      <c>
        <f>(M14*21)/100</f>
      </c>
      <c t="s">
        <v>27</v>
      </c>
    </row>
    <row r="15" spans="1:5" ht="12.75">
      <c r="A15" s="35" t="s">
        <v>54</v>
      </c>
      <c r="E15" s="39" t="s">
        <v>5</v>
      </c>
    </row>
    <row r="16" spans="1:5" ht="12.75">
      <c r="A16" s="35" t="s">
        <v>55</v>
      </c>
      <c r="E16" s="40" t="s">
        <v>1232</v>
      </c>
    </row>
    <row r="17" spans="1:5" ht="38.25">
      <c r="A17" t="s">
        <v>56</v>
      </c>
      <c r="E17" s="39" t="s">
        <v>1233</v>
      </c>
    </row>
    <row r="18" spans="1:16" ht="12.75">
      <c r="A18" t="s">
        <v>49</v>
      </c>
      <c s="34" t="s">
        <v>26</v>
      </c>
      <c s="34" t="s">
        <v>1234</v>
      </c>
      <c s="35" t="s">
        <v>5</v>
      </c>
      <c s="6" t="s">
        <v>1235</v>
      </c>
      <c s="36" t="s">
        <v>318</v>
      </c>
      <c s="37">
        <v>0.778</v>
      </c>
      <c s="36">
        <v>0</v>
      </c>
      <c s="36">
        <f>ROUND(G18*H18,6)</f>
      </c>
      <c r="L18" s="38">
        <v>0</v>
      </c>
      <c s="32">
        <f>ROUND(ROUND(L18,2)*ROUND(G18,3),2)</f>
      </c>
      <c s="36" t="s">
        <v>655</v>
      </c>
      <c>
        <f>(M18*21)/100</f>
      </c>
      <c t="s">
        <v>27</v>
      </c>
    </row>
    <row r="19" spans="1:5" ht="12.75">
      <c r="A19" s="35" t="s">
        <v>54</v>
      </c>
      <c r="E19" s="39" t="s">
        <v>5</v>
      </c>
    </row>
    <row r="20" spans="1:5" ht="12.75">
      <c r="A20" s="35" t="s">
        <v>55</v>
      </c>
      <c r="E20" s="40" t="s">
        <v>1232</v>
      </c>
    </row>
    <row r="21" spans="1:5" ht="25.5">
      <c r="A21" t="s">
        <v>56</v>
      </c>
      <c r="E21" s="39" t="s">
        <v>1236</v>
      </c>
    </row>
    <row r="22" spans="1:13" ht="12.75">
      <c r="A22" t="s">
        <v>46</v>
      </c>
      <c r="C22" s="31" t="s">
        <v>47</v>
      </c>
      <c r="E22" s="33" t="s">
        <v>48</v>
      </c>
      <c r="J22" s="32">
        <f>0</f>
      </c>
      <c s="32">
        <f>0</f>
      </c>
      <c s="32">
        <f>0+L23+L27</f>
      </c>
      <c s="32">
        <f>0+M23+M27</f>
      </c>
    </row>
    <row r="23" spans="1:16" ht="12.75">
      <c r="A23" t="s">
        <v>49</v>
      </c>
      <c s="34" t="s">
        <v>62</v>
      </c>
      <c s="34" t="s">
        <v>1237</v>
      </c>
      <c s="35" t="s">
        <v>5</v>
      </c>
      <c s="6" t="s">
        <v>1238</v>
      </c>
      <c s="36" t="s">
        <v>52</v>
      </c>
      <c s="37">
        <v>5</v>
      </c>
      <c s="36">
        <v>0</v>
      </c>
      <c s="36">
        <f>ROUND(G23*H23,6)</f>
      </c>
      <c r="L23" s="38">
        <v>0</v>
      </c>
      <c s="32">
        <f>ROUND(ROUND(L23,2)*ROUND(G23,3),2)</f>
      </c>
      <c s="36" t="s">
        <v>53</v>
      </c>
      <c>
        <f>(M23*21)/100</f>
      </c>
      <c t="s">
        <v>27</v>
      </c>
    </row>
    <row r="24" spans="1:5" ht="12.75">
      <c r="A24" s="35" t="s">
        <v>54</v>
      </c>
      <c r="E24" s="39" t="s">
        <v>1239</v>
      </c>
    </row>
    <row r="25" spans="1:5" ht="12.75">
      <c r="A25" s="35" t="s">
        <v>55</v>
      </c>
      <c r="E25" s="40" t="s">
        <v>5</v>
      </c>
    </row>
    <row r="26" spans="1:5" ht="63.75">
      <c r="A26" t="s">
        <v>56</v>
      </c>
      <c r="E26" s="39" t="s">
        <v>1240</v>
      </c>
    </row>
    <row r="27" spans="1:16" ht="12.75">
      <c r="A27" t="s">
        <v>49</v>
      </c>
      <c s="34" t="s">
        <v>67</v>
      </c>
      <c s="34" t="s">
        <v>1241</v>
      </c>
      <c s="35" t="s">
        <v>5</v>
      </c>
      <c s="6" t="s">
        <v>1242</v>
      </c>
      <c s="36" t="s">
        <v>52</v>
      </c>
      <c s="37">
        <v>480</v>
      </c>
      <c s="36">
        <v>0</v>
      </c>
      <c s="36">
        <f>ROUND(G27*H27,6)</f>
      </c>
      <c r="L27" s="38">
        <v>0</v>
      </c>
      <c s="32">
        <f>ROUND(ROUND(L27,2)*ROUND(G27,3),2)</f>
      </c>
      <c s="36" t="s">
        <v>655</v>
      </c>
      <c>
        <f>(M27*21)/100</f>
      </c>
      <c t="s">
        <v>27</v>
      </c>
    </row>
    <row r="28" spans="1:5" ht="12.75">
      <c r="A28" s="35" t="s">
        <v>54</v>
      </c>
      <c r="E28" s="39" t="s">
        <v>1243</v>
      </c>
    </row>
    <row r="29" spans="1:5" ht="12.75">
      <c r="A29" s="35" t="s">
        <v>55</v>
      </c>
      <c r="E29" s="40" t="s">
        <v>1244</v>
      </c>
    </row>
    <row r="30" spans="1:5" ht="255">
      <c r="A30" t="s">
        <v>56</v>
      </c>
      <c r="E30" s="39" t="s">
        <v>1245</v>
      </c>
    </row>
    <row r="31" spans="1:13" ht="12.75">
      <c r="A31" t="s">
        <v>46</v>
      </c>
      <c r="C31" s="31" t="s">
        <v>67</v>
      </c>
      <c r="E31" s="33" t="s">
        <v>1246</v>
      </c>
      <c r="J31" s="32">
        <f>0</f>
      </c>
      <c s="32">
        <f>0</f>
      </c>
      <c s="32">
        <f>0+L32+L36+L40+L44+L48+L52+L56+L60+L64+L68+L72+L76+L80+L84</f>
      </c>
      <c s="32">
        <f>0+M32+M36+M40+M44+M48+M52+M56+M60+M64+M68+M72+M76+M80+M84</f>
      </c>
    </row>
    <row r="32" spans="1:16" ht="12.75">
      <c r="A32" t="s">
        <v>49</v>
      </c>
      <c s="34" t="s">
        <v>71</v>
      </c>
      <c s="34" t="s">
        <v>1247</v>
      </c>
      <c s="35" t="s">
        <v>5</v>
      </c>
      <c s="6" t="s">
        <v>1248</v>
      </c>
      <c s="36" t="s">
        <v>52</v>
      </c>
      <c s="37">
        <v>564</v>
      </c>
      <c s="36">
        <v>0</v>
      </c>
      <c s="36">
        <f>ROUND(G32*H32,6)</f>
      </c>
      <c r="L32" s="38">
        <v>0</v>
      </c>
      <c s="32">
        <f>ROUND(ROUND(L32,2)*ROUND(G32,3),2)</f>
      </c>
      <c s="36" t="s">
        <v>53</v>
      </c>
      <c>
        <f>(M32*21)/100</f>
      </c>
      <c t="s">
        <v>27</v>
      </c>
    </row>
    <row r="33" spans="1:5" ht="25.5">
      <c r="A33" s="35" t="s">
        <v>54</v>
      </c>
      <c r="E33" s="39" t="s">
        <v>1249</v>
      </c>
    </row>
    <row r="34" spans="1:5" ht="12.75">
      <c r="A34" s="35" t="s">
        <v>55</v>
      </c>
      <c r="E34" s="40" t="s">
        <v>1250</v>
      </c>
    </row>
    <row r="35" spans="1:5" ht="89.25">
      <c r="A35" t="s">
        <v>56</v>
      </c>
      <c r="E35" s="39" t="s">
        <v>1251</v>
      </c>
    </row>
    <row r="36" spans="1:16" ht="12.75">
      <c r="A36" t="s">
        <v>49</v>
      </c>
      <c s="34" t="s">
        <v>76</v>
      </c>
      <c s="34" t="s">
        <v>1252</v>
      </c>
      <c s="35" t="s">
        <v>5</v>
      </c>
      <c s="6" t="s">
        <v>1253</v>
      </c>
      <c s="36" t="s">
        <v>52</v>
      </c>
      <c s="37">
        <v>170</v>
      </c>
      <c s="36">
        <v>0</v>
      </c>
      <c s="36">
        <f>ROUND(G36*H36,6)</f>
      </c>
      <c r="L36" s="38">
        <v>0</v>
      </c>
      <c s="32">
        <f>ROUND(ROUND(L36,2)*ROUND(G36,3),2)</f>
      </c>
      <c s="36" t="s">
        <v>53</v>
      </c>
      <c>
        <f>(M36*21)/100</f>
      </c>
      <c t="s">
        <v>27</v>
      </c>
    </row>
    <row r="37" spans="1:5" ht="12.75">
      <c r="A37" s="35" t="s">
        <v>54</v>
      </c>
      <c r="E37" s="39" t="s">
        <v>1254</v>
      </c>
    </row>
    <row r="38" spans="1:5" ht="12.75">
      <c r="A38" s="35" t="s">
        <v>55</v>
      </c>
      <c r="E38" s="40" t="s">
        <v>5</v>
      </c>
    </row>
    <row r="39" spans="1:5" ht="89.25">
      <c r="A39" t="s">
        <v>56</v>
      </c>
      <c r="E39" s="39" t="s">
        <v>1251</v>
      </c>
    </row>
    <row r="40" spans="1:16" ht="25.5">
      <c r="A40" t="s">
        <v>49</v>
      </c>
      <c s="34" t="s">
        <v>82</v>
      </c>
      <c s="34" t="s">
        <v>1255</v>
      </c>
      <c s="35" t="s">
        <v>5</v>
      </c>
      <c s="6" t="s">
        <v>1256</v>
      </c>
      <c s="36" t="s">
        <v>65</v>
      </c>
      <c s="37">
        <v>100</v>
      </c>
      <c s="36">
        <v>0</v>
      </c>
      <c s="36">
        <f>ROUND(G40*H40,6)</f>
      </c>
      <c r="L40" s="38">
        <v>0</v>
      </c>
      <c s="32">
        <f>ROUND(ROUND(L40,2)*ROUND(G40,3),2)</f>
      </c>
      <c s="36" t="s">
        <v>53</v>
      </c>
      <c>
        <f>(M40*21)/100</f>
      </c>
      <c t="s">
        <v>27</v>
      </c>
    </row>
    <row r="41" spans="1:5" ht="12.75">
      <c r="A41" s="35" t="s">
        <v>54</v>
      </c>
      <c r="E41" s="39" t="s">
        <v>5</v>
      </c>
    </row>
    <row r="42" spans="1:5" ht="12.75">
      <c r="A42" s="35" t="s">
        <v>55</v>
      </c>
      <c r="E42" s="40" t="s">
        <v>5</v>
      </c>
    </row>
    <row r="43" spans="1:5" ht="293.25">
      <c r="A43" t="s">
        <v>56</v>
      </c>
      <c r="E43" s="39" t="s">
        <v>1257</v>
      </c>
    </row>
    <row r="44" spans="1:16" ht="12.75">
      <c r="A44" t="s">
        <v>49</v>
      </c>
      <c s="34" t="s">
        <v>86</v>
      </c>
      <c s="34" t="s">
        <v>1258</v>
      </c>
      <c s="35" t="s">
        <v>5</v>
      </c>
      <c s="6" t="s">
        <v>1259</v>
      </c>
      <c s="36" t="s">
        <v>65</v>
      </c>
      <c s="37">
        <v>88</v>
      </c>
      <c s="36">
        <v>0</v>
      </c>
      <c s="36">
        <f>ROUND(G44*H44,6)</f>
      </c>
      <c r="L44" s="38">
        <v>0</v>
      </c>
      <c s="32">
        <f>ROUND(ROUND(L44,2)*ROUND(G44,3),2)</f>
      </c>
      <c s="36" t="s">
        <v>53</v>
      </c>
      <c>
        <f>(M44*21)/100</f>
      </c>
      <c t="s">
        <v>27</v>
      </c>
    </row>
    <row r="45" spans="1:5" ht="25.5">
      <c r="A45" s="35" t="s">
        <v>54</v>
      </c>
      <c r="E45" s="39" t="s">
        <v>1260</v>
      </c>
    </row>
    <row r="46" spans="1:5" ht="12.75">
      <c r="A46" s="35" t="s">
        <v>55</v>
      </c>
      <c r="E46" s="40" t="s">
        <v>1261</v>
      </c>
    </row>
    <row r="47" spans="1:5" ht="280.5">
      <c r="A47" t="s">
        <v>56</v>
      </c>
      <c r="E47" s="39" t="s">
        <v>1262</v>
      </c>
    </row>
    <row r="48" spans="1:16" ht="25.5">
      <c r="A48" t="s">
        <v>49</v>
      </c>
      <c s="34" t="s">
        <v>90</v>
      </c>
      <c s="34" t="s">
        <v>1263</v>
      </c>
      <c s="35" t="s">
        <v>5</v>
      </c>
      <c s="6" t="s">
        <v>1264</v>
      </c>
      <c s="36" t="s">
        <v>65</v>
      </c>
      <c s="37">
        <v>744.358</v>
      </c>
      <c s="36">
        <v>0</v>
      </c>
      <c s="36">
        <f>ROUND(G48*H48,6)</f>
      </c>
      <c r="L48" s="38">
        <v>0</v>
      </c>
      <c s="32">
        <f>ROUND(ROUND(L48,2)*ROUND(G48,3),2)</f>
      </c>
      <c s="36" t="s">
        <v>53</v>
      </c>
      <c>
        <f>(M48*21)/100</f>
      </c>
      <c t="s">
        <v>27</v>
      </c>
    </row>
    <row r="49" spans="1:5" ht="12.75">
      <c r="A49" s="35" t="s">
        <v>54</v>
      </c>
      <c r="E49" s="39" t="s">
        <v>1265</v>
      </c>
    </row>
    <row r="50" spans="1:5" ht="12.75">
      <c r="A50" s="35" t="s">
        <v>55</v>
      </c>
      <c r="E50" s="40" t="s">
        <v>1266</v>
      </c>
    </row>
    <row r="51" spans="1:5" ht="127.5">
      <c r="A51" t="s">
        <v>56</v>
      </c>
      <c r="E51" s="39" t="s">
        <v>1267</v>
      </c>
    </row>
    <row r="52" spans="1:16" ht="25.5">
      <c r="A52" t="s">
        <v>49</v>
      </c>
      <c s="34" t="s">
        <v>94</v>
      </c>
      <c s="34" t="s">
        <v>1268</v>
      </c>
      <c s="35" t="s">
        <v>5</v>
      </c>
      <c s="6" t="s">
        <v>1269</v>
      </c>
      <c s="36" t="s">
        <v>65</v>
      </c>
      <c s="37">
        <v>257.426</v>
      </c>
      <c s="36">
        <v>0</v>
      </c>
      <c s="36">
        <f>ROUND(G52*H52,6)</f>
      </c>
      <c r="L52" s="38">
        <v>0</v>
      </c>
      <c s="32">
        <f>ROUND(ROUND(L52,2)*ROUND(G52,3),2)</f>
      </c>
      <c s="36" t="s">
        <v>53</v>
      </c>
      <c>
        <f>(M52*21)/100</f>
      </c>
      <c t="s">
        <v>27</v>
      </c>
    </row>
    <row r="53" spans="1:5" ht="12.75">
      <c r="A53" s="35" t="s">
        <v>54</v>
      </c>
      <c r="E53" s="39" t="s">
        <v>5</v>
      </c>
    </row>
    <row r="54" spans="1:5" ht="12.75">
      <c r="A54" s="35" t="s">
        <v>55</v>
      </c>
      <c r="E54" s="40" t="s">
        <v>1270</v>
      </c>
    </row>
    <row r="55" spans="1:5" ht="127.5">
      <c r="A55" t="s">
        <v>56</v>
      </c>
      <c r="E55" s="39" t="s">
        <v>1267</v>
      </c>
    </row>
    <row r="56" spans="1:16" ht="25.5">
      <c r="A56" t="s">
        <v>49</v>
      </c>
      <c s="34" t="s">
        <v>97</v>
      </c>
      <c s="34" t="s">
        <v>1271</v>
      </c>
      <c s="35" t="s">
        <v>5</v>
      </c>
      <c s="6" t="s">
        <v>1272</v>
      </c>
      <c s="36" t="s">
        <v>80</v>
      </c>
      <c s="37">
        <v>4</v>
      </c>
      <c s="36">
        <v>0</v>
      </c>
      <c s="36">
        <f>ROUND(G56*H56,6)</f>
      </c>
      <c r="L56" s="38">
        <v>0</v>
      </c>
      <c s="32">
        <f>ROUND(ROUND(L56,2)*ROUND(G56,3),2)</f>
      </c>
      <c s="36" t="s">
        <v>53</v>
      </c>
      <c>
        <f>(M56*21)/100</f>
      </c>
      <c t="s">
        <v>27</v>
      </c>
    </row>
    <row r="57" spans="1:5" ht="12.75">
      <c r="A57" s="35" t="s">
        <v>54</v>
      </c>
      <c r="E57" s="39" t="s">
        <v>5</v>
      </c>
    </row>
    <row r="58" spans="1:5" ht="12.75">
      <c r="A58" s="35" t="s">
        <v>55</v>
      </c>
      <c r="E58" s="40" t="s">
        <v>5</v>
      </c>
    </row>
    <row r="59" spans="1:5" ht="204">
      <c r="A59" t="s">
        <v>56</v>
      </c>
      <c r="E59" s="39" t="s">
        <v>1273</v>
      </c>
    </row>
    <row r="60" spans="1:16" ht="12.75">
      <c r="A60" t="s">
        <v>49</v>
      </c>
      <c s="34" t="s">
        <v>101</v>
      </c>
      <c s="34" t="s">
        <v>1274</v>
      </c>
      <c s="35" t="s">
        <v>5</v>
      </c>
      <c s="6" t="s">
        <v>1275</v>
      </c>
      <c s="36" t="s">
        <v>80</v>
      </c>
      <c s="37">
        <v>24</v>
      </c>
      <c s="36">
        <v>0</v>
      </c>
      <c s="36">
        <f>ROUND(G60*H60,6)</f>
      </c>
      <c r="L60" s="38">
        <v>0</v>
      </c>
      <c s="32">
        <f>ROUND(ROUND(L60,2)*ROUND(G60,3),2)</f>
      </c>
      <c s="36" t="s">
        <v>53</v>
      </c>
      <c>
        <f>(M60*21)/100</f>
      </c>
      <c t="s">
        <v>27</v>
      </c>
    </row>
    <row r="61" spans="1:5" ht="12.75">
      <c r="A61" s="35" t="s">
        <v>54</v>
      </c>
      <c r="E61" s="39" t="s">
        <v>1276</v>
      </c>
    </row>
    <row r="62" spans="1:5" ht="12.75">
      <c r="A62" s="35" t="s">
        <v>55</v>
      </c>
      <c r="E62" s="40" t="s">
        <v>1277</v>
      </c>
    </row>
    <row r="63" spans="1:5" ht="267.75">
      <c r="A63" t="s">
        <v>56</v>
      </c>
      <c r="E63" s="39" t="s">
        <v>1278</v>
      </c>
    </row>
    <row r="64" spans="1:16" ht="12.75">
      <c r="A64" t="s">
        <v>49</v>
      </c>
      <c s="34" t="s">
        <v>105</v>
      </c>
      <c s="34" t="s">
        <v>1279</v>
      </c>
      <c s="35" t="s">
        <v>5</v>
      </c>
      <c s="6" t="s">
        <v>1280</v>
      </c>
      <c s="36" t="s">
        <v>65</v>
      </c>
      <c s="37">
        <v>778</v>
      </c>
      <c s="36">
        <v>0</v>
      </c>
      <c s="36">
        <f>ROUND(G64*H64,6)</f>
      </c>
      <c r="L64" s="38">
        <v>0</v>
      </c>
      <c s="32">
        <f>ROUND(ROUND(L64,2)*ROUND(G64,3),2)</f>
      </c>
      <c s="36" t="s">
        <v>53</v>
      </c>
      <c>
        <f>(M64*21)/100</f>
      </c>
      <c t="s">
        <v>27</v>
      </c>
    </row>
    <row r="65" spans="1:5" ht="12.75">
      <c r="A65" s="35" t="s">
        <v>54</v>
      </c>
      <c r="E65" s="39" t="s">
        <v>5</v>
      </c>
    </row>
    <row r="66" spans="1:5" ht="12.75">
      <c r="A66" s="35" t="s">
        <v>55</v>
      </c>
      <c r="E66" s="40" t="s">
        <v>1281</v>
      </c>
    </row>
    <row r="67" spans="1:5" ht="178.5">
      <c r="A67" t="s">
        <v>56</v>
      </c>
      <c r="E67" s="39" t="s">
        <v>1282</v>
      </c>
    </row>
    <row r="68" spans="1:16" ht="12.75">
      <c r="A68" t="s">
        <v>49</v>
      </c>
      <c s="34" t="s">
        <v>109</v>
      </c>
      <c s="34" t="s">
        <v>1283</v>
      </c>
      <c s="35" t="s">
        <v>5</v>
      </c>
      <c s="6" t="s">
        <v>1284</v>
      </c>
      <c s="36" t="s">
        <v>52</v>
      </c>
      <c s="37">
        <v>5</v>
      </c>
      <c s="36">
        <v>0</v>
      </c>
      <c s="36">
        <f>ROUND(G68*H68,6)</f>
      </c>
      <c r="L68" s="38">
        <v>0</v>
      </c>
      <c s="32">
        <f>ROUND(ROUND(L68,2)*ROUND(G68,3),2)</f>
      </c>
      <c s="36" t="s">
        <v>53</v>
      </c>
      <c>
        <f>(M68*21)/100</f>
      </c>
      <c t="s">
        <v>27</v>
      </c>
    </row>
    <row r="69" spans="1:5" ht="12.75">
      <c r="A69" s="35" t="s">
        <v>54</v>
      </c>
      <c r="E69" s="39" t="s">
        <v>1285</v>
      </c>
    </row>
    <row r="70" spans="1:5" ht="12.75">
      <c r="A70" s="35" t="s">
        <v>55</v>
      </c>
      <c r="E70" s="40" t="s">
        <v>1286</v>
      </c>
    </row>
    <row r="71" spans="1:5" ht="127.5">
      <c r="A71" t="s">
        <v>56</v>
      </c>
      <c r="E71" s="39" t="s">
        <v>1287</v>
      </c>
    </row>
    <row r="72" spans="1:16" ht="12.75">
      <c r="A72" t="s">
        <v>49</v>
      </c>
      <c s="34" t="s">
        <v>113</v>
      </c>
      <c s="34" t="s">
        <v>1288</v>
      </c>
      <c s="35" t="s">
        <v>5</v>
      </c>
      <c s="6" t="s">
        <v>1289</v>
      </c>
      <c s="36" t="s">
        <v>74</v>
      </c>
      <c s="37">
        <v>25</v>
      </c>
      <c s="36">
        <v>0</v>
      </c>
      <c s="36">
        <f>ROUND(G72*H72,6)</f>
      </c>
      <c r="L72" s="38">
        <v>0</v>
      </c>
      <c s="32">
        <f>ROUND(ROUND(L72,2)*ROUND(G72,3),2)</f>
      </c>
      <c s="36" t="s">
        <v>53</v>
      </c>
      <c>
        <f>(M72*21)/100</f>
      </c>
      <c t="s">
        <v>27</v>
      </c>
    </row>
    <row r="73" spans="1:5" ht="12.75">
      <c r="A73" s="35" t="s">
        <v>54</v>
      </c>
      <c r="E73" s="39" t="s">
        <v>1290</v>
      </c>
    </row>
    <row r="74" spans="1:5" ht="12.75">
      <c r="A74" s="35" t="s">
        <v>55</v>
      </c>
      <c r="E74" s="40" t="s">
        <v>1291</v>
      </c>
    </row>
    <row r="75" spans="1:5" ht="51">
      <c r="A75" t="s">
        <v>56</v>
      </c>
      <c r="E75" s="39" t="s">
        <v>1292</v>
      </c>
    </row>
    <row r="76" spans="1:16" ht="12.75">
      <c r="A76" t="s">
        <v>49</v>
      </c>
      <c s="34" t="s">
        <v>117</v>
      </c>
      <c s="34" t="s">
        <v>1293</v>
      </c>
      <c s="35" t="s">
        <v>5</v>
      </c>
      <c s="6" t="s">
        <v>1294</v>
      </c>
      <c s="36" t="s">
        <v>74</v>
      </c>
      <c s="37">
        <v>25</v>
      </c>
      <c s="36">
        <v>0</v>
      </c>
      <c s="36">
        <f>ROUND(G76*H76,6)</f>
      </c>
      <c r="L76" s="38">
        <v>0</v>
      </c>
      <c s="32">
        <f>ROUND(ROUND(L76,2)*ROUND(G76,3),2)</f>
      </c>
      <c s="36" t="s">
        <v>53</v>
      </c>
      <c>
        <f>(M76*21)/100</f>
      </c>
      <c t="s">
        <v>27</v>
      </c>
    </row>
    <row r="77" spans="1:5" ht="12.75">
      <c r="A77" s="35" t="s">
        <v>54</v>
      </c>
      <c r="E77" s="39" t="s">
        <v>1295</v>
      </c>
    </row>
    <row r="78" spans="1:5" ht="12.75">
      <c r="A78" s="35" t="s">
        <v>55</v>
      </c>
      <c r="E78" s="40" t="s">
        <v>1291</v>
      </c>
    </row>
    <row r="79" spans="1:5" ht="140.25">
      <c r="A79" t="s">
        <v>56</v>
      </c>
      <c r="E79" s="39" t="s">
        <v>1296</v>
      </c>
    </row>
    <row r="80" spans="1:16" ht="12.75">
      <c r="A80" t="s">
        <v>49</v>
      </c>
      <c s="34" t="s">
        <v>120</v>
      </c>
      <c s="34" t="s">
        <v>1297</v>
      </c>
      <c s="35" t="s">
        <v>5</v>
      </c>
      <c s="6" t="s">
        <v>1298</v>
      </c>
      <c s="36" t="s">
        <v>74</v>
      </c>
      <c s="37">
        <v>25</v>
      </c>
      <c s="36">
        <v>0</v>
      </c>
      <c s="36">
        <f>ROUND(G80*H80,6)</f>
      </c>
      <c r="L80" s="38">
        <v>0</v>
      </c>
      <c s="32">
        <f>ROUND(ROUND(L80,2)*ROUND(G80,3),2)</f>
      </c>
      <c s="36" t="s">
        <v>53</v>
      </c>
      <c>
        <f>(M80*21)/100</f>
      </c>
      <c t="s">
        <v>27</v>
      </c>
    </row>
    <row r="81" spans="1:5" ht="12.75">
      <c r="A81" s="35" t="s">
        <v>54</v>
      </c>
      <c r="E81" s="39" t="s">
        <v>1299</v>
      </c>
    </row>
    <row r="82" spans="1:5" ht="12.75">
      <c r="A82" s="35" t="s">
        <v>55</v>
      </c>
      <c r="E82" s="40" t="s">
        <v>1291</v>
      </c>
    </row>
    <row r="83" spans="1:5" ht="140.25">
      <c r="A83" t="s">
        <v>56</v>
      </c>
      <c r="E83" s="39" t="s">
        <v>1296</v>
      </c>
    </row>
    <row r="84" spans="1:16" ht="12.75">
      <c r="A84" t="s">
        <v>49</v>
      </c>
      <c s="34" t="s">
        <v>125</v>
      </c>
      <c s="34" t="s">
        <v>1300</v>
      </c>
      <c s="35" t="s">
        <v>5</v>
      </c>
      <c s="6" t="s">
        <v>1301</v>
      </c>
      <c s="36" t="s">
        <v>1208</v>
      </c>
      <c s="37">
        <v>12</v>
      </c>
      <c s="36">
        <v>0</v>
      </c>
      <c s="36">
        <f>ROUND(G84*H84,6)</f>
      </c>
      <c r="L84" s="38">
        <v>0</v>
      </c>
      <c s="32">
        <f>ROUND(ROUND(L84,2)*ROUND(G84,3),2)</f>
      </c>
      <c s="36" t="s">
        <v>655</v>
      </c>
      <c>
        <f>(M84*21)/100</f>
      </c>
      <c t="s">
        <v>27</v>
      </c>
    </row>
    <row r="85" spans="1:5" ht="12.75">
      <c r="A85" s="35" t="s">
        <v>54</v>
      </c>
      <c r="E85" s="39" t="s">
        <v>1302</v>
      </c>
    </row>
    <row r="86" spans="1:5" ht="12.75">
      <c r="A86" s="35" t="s">
        <v>55</v>
      </c>
      <c r="E86" s="40" t="s">
        <v>1303</v>
      </c>
    </row>
    <row r="87" spans="1:5" ht="102">
      <c r="A87" t="s">
        <v>56</v>
      </c>
      <c r="E87" s="39" t="s">
        <v>1304</v>
      </c>
    </row>
    <row r="88" spans="1:13" ht="12.75">
      <c r="A88" t="s">
        <v>46</v>
      </c>
      <c r="C88" s="31" t="s">
        <v>76</v>
      </c>
      <c r="E88" s="33" t="s">
        <v>77</v>
      </c>
      <c r="J88" s="32">
        <f>0</f>
      </c>
      <c s="32">
        <f>0</f>
      </c>
      <c s="32">
        <f>0+L89</f>
      </c>
      <c s="32">
        <f>0+M89</f>
      </c>
    </row>
    <row r="89" spans="1:16" ht="12.75">
      <c r="A89" t="s">
        <v>49</v>
      </c>
      <c s="34" t="s">
        <v>128</v>
      </c>
      <c s="34" t="s">
        <v>1305</v>
      </c>
      <c s="35" t="s">
        <v>5</v>
      </c>
      <c s="6" t="s">
        <v>1306</v>
      </c>
      <c s="36" t="s">
        <v>80</v>
      </c>
      <c s="37">
        <v>32</v>
      </c>
      <c s="36">
        <v>0</v>
      </c>
      <c s="36">
        <f>ROUND(G89*H89,6)</f>
      </c>
      <c r="L89" s="38">
        <v>0</v>
      </c>
      <c s="32">
        <f>ROUND(ROUND(L89,2)*ROUND(G89,3),2)</f>
      </c>
      <c s="36" t="s">
        <v>53</v>
      </c>
      <c>
        <f>(M89*21)/100</f>
      </c>
      <c t="s">
        <v>27</v>
      </c>
    </row>
    <row r="90" spans="1:5" ht="12.75">
      <c r="A90" s="35" t="s">
        <v>54</v>
      </c>
      <c r="E90" s="39" t="s">
        <v>1307</v>
      </c>
    </row>
    <row r="91" spans="1:5" ht="12.75">
      <c r="A91" s="35" t="s">
        <v>55</v>
      </c>
      <c r="E91" s="40" t="s">
        <v>1308</v>
      </c>
    </row>
    <row r="92" spans="1:5" ht="114.75">
      <c r="A92" t="s">
        <v>56</v>
      </c>
      <c r="E92" s="39" t="s">
        <v>1309</v>
      </c>
    </row>
    <row r="93" spans="1:13" ht="12.75">
      <c r="A93" t="s">
        <v>46</v>
      </c>
      <c r="C93" s="31" t="s">
        <v>86</v>
      </c>
      <c r="E93" s="33" t="s">
        <v>1132</v>
      </c>
      <c r="J93" s="32">
        <f>0</f>
      </c>
      <c s="32">
        <f>0</f>
      </c>
      <c s="32">
        <f>0+L94+L98+L102+L106+L110+L114+L118+L122+L126+L130+L134+L138+L142+L146+L150+L154</f>
      </c>
      <c s="32">
        <f>0+M94+M98+M102+M106+M110+M114+M118+M122+M126+M130+M134+M138+M142+M146+M150+M154</f>
      </c>
    </row>
    <row r="94" spans="1:16" ht="12.75">
      <c r="A94" t="s">
        <v>49</v>
      </c>
      <c s="34" t="s">
        <v>131</v>
      </c>
      <c s="34" t="s">
        <v>1310</v>
      </c>
      <c s="35" t="s">
        <v>5</v>
      </c>
      <c s="6" t="s">
        <v>1311</v>
      </c>
      <c s="36" t="s">
        <v>80</v>
      </c>
      <c s="37">
        <v>4</v>
      </c>
      <c s="36">
        <v>0</v>
      </c>
      <c s="36">
        <f>ROUND(G94*H94,6)</f>
      </c>
      <c r="L94" s="38">
        <v>0</v>
      </c>
      <c s="32">
        <f>ROUND(ROUND(L94,2)*ROUND(G94,3),2)</f>
      </c>
      <c s="36" t="s">
        <v>53</v>
      </c>
      <c>
        <f>(M94*21)/100</f>
      </c>
      <c t="s">
        <v>27</v>
      </c>
    </row>
    <row r="95" spans="1:5" ht="12.75">
      <c r="A95" s="35" t="s">
        <v>54</v>
      </c>
      <c r="E95" s="39" t="s">
        <v>1312</v>
      </c>
    </row>
    <row r="96" spans="1:5" ht="12.75">
      <c r="A96" s="35" t="s">
        <v>55</v>
      </c>
      <c r="E96" s="40" t="s">
        <v>5</v>
      </c>
    </row>
    <row r="97" spans="1:5" ht="153">
      <c r="A97" t="s">
        <v>56</v>
      </c>
      <c r="E97" s="39" t="s">
        <v>1313</v>
      </c>
    </row>
    <row r="98" spans="1:16" ht="12.75">
      <c r="A98" t="s">
        <v>49</v>
      </c>
      <c s="34" t="s">
        <v>135</v>
      </c>
      <c s="34" t="s">
        <v>1314</v>
      </c>
      <c s="35" t="s">
        <v>5</v>
      </c>
      <c s="6" t="s">
        <v>1315</v>
      </c>
      <c s="36" t="s">
        <v>80</v>
      </c>
      <c s="37">
        <v>2</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40.25">
      <c r="A101" t="s">
        <v>56</v>
      </c>
      <c r="E101" s="39" t="s">
        <v>1316</v>
      </c>
    </row>
    <row r="102" spans="1:16" ht="12.75">
      <c r="A102" t="s">
        <v>49</v>
      </c>
      <c s="34" t="s">
        <v>139</v>
      </c>
      <c s="34" t="s">
        <v>1317</v>
      </c>
      <c s="35" t="s">
        <v>5</v>
      </c>
      <c s="6" t="s">
        <v>1318</v>
      </c>
      <c s="36" t="s">
        <v>80</v>
      </c>
      <c s="37">
        <v>4</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40.25">
      <c r="A105" t="s">
        <v>56</v>
      </c>
      <c r="E105" s="39" t="s">
        <v>1316</v>
      </c>
    </row>
    <row r="106" spans="1:16" ht="12.75">
      <c r="A106" t="s">
        <v>49</v>
      </c>
      <c s="34" t="s">
        <v>143</v>
      </c>
      <c s="34" t="s">
        <v>1319</v>
      </c>
      <c s="35" t="s">
        <v>5</v>
      </c>
      <c s="6" t="s">
        <v>1320</v>
      </c>
      <c s="36" t="s">
        <v>80</v>
      </c>
      <c s="37">
        <v>2</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40.25">
      <c r="A109" t="s">
        <v>56</v>
      </c>
      <c r="E109" s="39" t="s">
        <v>1321</v>
      </c>
    </row>
    <row r="110" spans="1:16" ht="12.75">
      <c r="A110" t="s">
        <v>49</v>
      </c>
      <c s="34" t="s">
        <v>146</v>
      </c>
      <c s="34" t="s">
        <v>1322</v>
      </c>
      <c s="35" t="s">
        <v>5</v>
      </c>
      <c s="6" t="s">
        <v>1323</v>
      </c>
      <c s="36" t="s">
        <v>80</v>
      </c>
      <c s="37">
        <v>7</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153">
      <c r="A113" t="s">
        <v>56</v>
      </c>
      <c r="E113" s="39" t="s">
        <v>1324</v>
      </c>
    </row>
    <row r="114" spans="1:16" ht="12.75">
      <c r="A114" t="s">
        <v>49</v>
      </c>
      <c s="34" t="s">
        <v>149</v>
      </c>
      <c s="34" t="s">
        <v>1325</v>
      </c>
      <c s="35" t="s">
        <v>5</v>
      </c>
      <c s="6" t="s">
        <v>1326</v>
      </c>
      <c s="36" t="s">
        <v>52</v>
      </c>
      <c s="37">
        <v>564</v>
      </c>
      <c s="36">
        <v>0</v>
      </c>
      <c s="36">
        <f>ROUND(G114*H114,6)</f>
      </c>
      <c r="L114" s="38">
        <v>0</v>
      </c>
      <c s="32">
        <f>ROUND(ROUND(L114,2)*ROUND(G114,3),2)</f>
      </c>
      <c s="36" t="s">
        <v>53</v>
      </c>
      <c>
        <f>(M114*21)/100</f>
      </c>
      <c t="s">
        <v>27</v>
      </c>
    </row>
    <row r="115" spans="1:5" ht="12.75">
      <c r="A115" s="35" t="s">
        <v>54</v>
      </c>
      <c r="E115" s="39" t="s">
        <v>5</v>
      </c>
    </row>
    <row r="116" spans="1:5" ht="12.75">
      <c r="A116" s="35" t="s">
        <v>55</v>
      </c>
      <c r="E116" s="40" t="s">
        <v>1327</v>
      </c>
    </row>
    <row r="117" spans="1:5" ht="140.25">
      <c r="A117" t="s">
        <v>56</v>
      </c>
      <c r="E117" s="39" t="s">
        <v>1328</v>
      </c>
    </row>
    <row r="118" spans="1:16" ht="12.75">
      <c r="A118" t="s">
        <v>49</v>
      </c>
      <c s="34" t="s">
        <v>152</v>
      </c>
      <c s="34" t="s">
        <v>1329</v>
      </c>
      <c s="35" t="s">
        <v>5</v>
      </c>
      <c s="6" t="s">
        <v>1330</v>
      </c>
      <c s="36" t="s">
        <v>65</v>
      </c>
      <c s="37">
        <v>88</v>
      </c>
      <c s="36">
        <v>0</v>
      </c>
      <c s="36">
        <f>ROUND(G118*H118,6)</f>
      </c>
      <c r="L118" s="38">
        <v>0</v>
      </c>
      <c s="32">
        <f>ROUND(ROUND(L118,2)*ROUND(G118,3),2)</f>
      </c>
      <c s="36" t="s">
        <v>53</v>
      </c>
      <c>
        <f>(M118*21)/100</f>
      </c>
      <c t="s">
        <v>27</v>
      </c>
    </row>
    <row r="119" spans="1:5" ht="12.75">
      <c r="A119" s="35" t="s">
        <v>54</v>
      </c>
      <c r="E119" s="39" t="s">
        <v>1331</v>
      </c>
    </row>
    <row r="120" spans="1:5" ht="12.75">
      <c r="A120" s="35" t="s">
        <v>55</v>
      </c>
      <c r="E120" s="40" t="s">
        <v>1332</v>
      </c>
    </row>
    <row r="121" spans="1:5" ht="204">
      <c r="A121" t="s">
        <v>56</v>
      </c>
      <c r="E121" s="39" t="s">
        <v>1333</v>
      </c>
    </row>
    <row r="122" spans="1:16" ht="25.5">
      <c r="A122" t="s">
        <v>49</v>
      </c>
      <c s="34" t="s">
        <v>156</v>
      </c>
      <c s="34" t="s">
        <v>1334</v>
      </c>
      <c s="35" t="s">
        <v>5</v>
      </c>
      <c s="6" t="s">
        <v>1335</v>
      </c>
      <c s="36" t="s">
        <v>65</v>
      </c>
      <c s="37">
        <v>100</v>
      </c>
      <c s="36">
        <v>0</v>
      </c>
      <c s="36">
        <f>ROUND(G122*H122,6)</f>
      </c>
      <c r="L122" s="38">
        <v>0</v>
      </c>
      <c s="32">
        <f>ROUND(ROUND(L122,2)*ROUND(G122,3),2)</f>
      </c>
      <c s="36" t="s">
        <v>53</v>
      </c>
      <c>
        <f>(M122*21)/100</f>
      </c>
      <c t="s">
        <v>27</v>
      </c>
    </row>
    <row r="123" spans="1:5" ht="12.75">
      <c r="A123" s="35" t="s">
        <v>54</v>
      </c>
      <c r="E123" s="39" t="s">
        <v>5</v>
      </c>
    </row>
    <row r="124" spans="1:5" ht="12.75">
      <c r="A124" s="35" t="s">
        <v>55</v>
      </c>
      <c r="E124" s="40" t="s">
        <v>1336</v>
      </c>
    </row>
    <row r="125" spans="1:5" ht="204">
      <c r="A125" t="s">
        <v>56</v>
      </c>
      <c r="E125" s="39" t="s">
        <v>1337</v>
      </c>
    </row>
    <row r="126" spans="1:16" ht="12.75">
      <c r="A126" t="s">
        <v>49</v>
      </c>
      <c s="34" t="s">
        <v>159</v>
      </c>
      <c s="34" t="s">
        <v>1338</v>
      </c>
      <c s="35" t="s">
        <v>5</v>
      </c>
      <c s="6" t="s">
        <v>1339</v>
      </c>
      <c s="36" t="s">
        <v>74</v>
      </c>
      <c s="37">
        <v>75.6</v>
      </c>
      <c s="36">
        <v>0</v>
      </c>
      <c s="36">
        <f>ROUND(G126*H126,6)</f>
      </c>
      <c r="L126" s="38">
        <v>0</v>
      </c>
      <c s="32">
        <f>ROUND(ROUND(L126,2)*ROUND(G126,3),2)</f>
      </c>
      <c s="36" t="s">
        <v>53</v>
      </c>
      <c>
        <f>(M126*21)/100</f>
      </c>
      <c t="s">
        <v>27</v>
      </c>
    </row>
    <row r="127" spans="1:5" ht="12.75">
      <c r="A127" s="35" t="s">
        <v>54</v>
      </c>
      <c r="E127" s="39" t="s">
        <v>5</v>
      </c>
    </row>
    <row r="128" spans="1:5" ht="12.75">
      <c r="A128" s="35" t="s">
        <v>55</v>
      </c>
      <c r="E128" s="40" t="s">
        <v>1340</v>
      </c>
    </row>
    <row r="129" spans="1:5" ht="178.5">
      <c r="A129" t="s">
        <v>56</v>
      </c>
      <c r="E129" s="39" t="s">
        <v>1341</v>
      </c>
    </row>
    <row r="130" spans="1:16" ht="12.75">
      <c r="A130" t="s">
        <v>49</v>
      </c>
      <c s="34" t="s">
        <v>163</v>
      </c>
      <c s="34" t="s">
        <v>1342</v>
      </c>
      <c s="35" t="s">
        <v>5</v>
      </c>
      <c s="6" t="s">
        <v>1343</v>
      </c>
      <c s="36" t="s">
        <v>80</v>
      </c>
      <c s="37">
        <v>6</v>
      </c>
      <c s="36">
        <v>0</v>
      </c>
      <c s="36">
        <f>ROUND(G130*H130,6)</f>
      </c>
      <c r="L130" s="38">
        <v>0</v>
      </c>
      <c s="32">
        <f>ROUND(ROUND(L130,2)*ROUND(G130,3),2)</f>
      </c>
      <c s="36" t="s">
        <v>53</v>
      </c>
      <c>
        <f>(M130*21)/100</f>
      </c>
      <c t="s">
        <v>27</v>
      </c>
    </row>
    <row r="131" spans="1:5" ht="12.75">
      <c r="A131" s="35" t="s">
        <v>54</v>
      </c>
      <c r="E131" s="39" t="s">
        <v>1344</v>
      </c>
    </row>
    <row r="132" spans="1:5" ht="12.75">
      <c r="A132" s="35" t="s">
        <v>55</v>
      </c>
      <c r="E132" s="40" t="s">
        <v>1345</v>
      </c>
    </row>
    <row r="133" spans="1:5" ht="127.5">
      <c r="A133" t="s">
        <v>56</v>
      </c>
      <c r="E133" s="39" t="s">
        <v>1346</v>
      </c>
    </row>
    <row r="134" spans="1:16" ht="12.75">
      <c r="A134" t="s">
        <v>49</v>
      </c>
      <c s="34" t="s">
        <v>167</v>
      </c>
      <c s="34" t="s">
        <v>1347</v>
      </c>
      <c s="35" t="s">
        <v>5</v>
      </c>
      <c s="6" t="s">
        <v>1348</v>
      </c>
      <c s="36" t="s">
        <v>52</v>
      </c>
      <c s="37">
        <v>21.712</v>
      </c>
      <c s="36">
        <v>0</v>
      </c>
      <c s="36">
        <f>ROUND(G134*H134,6)</f>
      </c>
      <c r="L134" s="38">
        <v>0</v>
      </c>
      <c s="32">
        <f>ROUND(ROUND(L134,2)*ROUND(G134,3),2)</f>
      </c>
      <c s="36" t="s">
        <v>53</v>
      </c>
      <c>
        <f>(M134*21)/100</f>
      </c>
      <c t="s">
        <v>27</v>
      </c>
    </row>
    <row r="135" spans="1:5" ht="12.75">
      <c r="A135" s="35" t="s">
        <v>54</v>
      </c>
      <c r="E135" s="39" t="s">
        <v>1349</v>
      </c>
    </row>
    <row r="136" spans="1:5" ht="12.75">
      <c r="A136" s="35" t="s">
        <v>55</v>
      </c>
      <c r="E136" s="40" t="s">
        <v>1350</v>
      </c>
    </row>
    <row r="137" spans="1:5" ht="102">
      <c r="A137" t="s">
        <v>56</v>
      </c>
      <c r="E137" s="39" t="s">
        <v>1351</v>
      </c>
    </row>
    <row r="138" spans="1:16" ht="12.75">
      <c r="A138" t="s">
        <v>49</v>
      </c>
      <c s="34" t="s">
        <v>170</v>
      </c>
      <c s="34" t="s">
        <v>1352</v>
      </c>
      <c s="35" t="s">
        <v>5</v>
      </c>
      <c s="6" t="s">
        <v>1353</v>
      </c>
      <c s="36" t="s">
        <v>74</v>
      </c>
      <c s="37">
        <v>130</v>
      </c>
      <c s="36">
        <v>0</v>
      </c>
      <c s="36">
        <f>ROUND(G138*H138,6)</f>
      </c>
      <c r="L138" s="38">
        <v>0</v>
      </c>
      <c s="32">
        <f>ROUND(ROUND(L138,2)*ROUND(G138,3),2)</f>
      </c>
      <c s="36" t="s">
        <v>655</v>
      </c>
      <c>
        <f>(M138*21)/100</f>
      </c>
      <c t="s">
        <v>27</v>
      </c>
    </row>
    <row r="139" spans="1:5" ht="12.75">
      <c r="A139" s="35" t="s">
        <v>54</v>
      </c>
      <c r="E139" s="39" t="s">
        <v>5</v>
      </c>
    </row>
    <row r="140" spans="1:5" ht="12.75">
      <c r="A140" s="35" t="s">
        <v>55</v>
      </c>
      <c r="E140" s="40" t="s">
        <v>1354</v>
      </c>
    </row>
    <row r="141" spans="1:5" ht="153">
      <c r="A141" t="s">
        <v>56</v>
      </c>
      <c r="E141" s="39" t="s">
        <v>1355</v>
      </c>
    </row>
    <row r="142" spans="1:16" ht="12.75">
      <c r="A142" t="s">
        <v>49</v>
      </c>
      <c s="34" t="s">
        <v>174</v>
      </c>
      <c s="34" t="s">
        <v>1356</v>
      </c>
      <c s="35" t="s">
        <v>47</v>
      </c>
      <c s="6" t="s">
        <v>1357</v>
      </c>
      <c s="36" t="s">
        <v>654</v>
      </c>
      <c s="37">
        <v>1142.1</v>
      </c>
      <c s="36">
        <v>0</v>
      </c>
      <c s="36">
        <f>ROUND(G142*H142,6)</f>
      </c>
      <c r="L142" s="38">
        <v>0</v>
      </c>
      <c s="32">
        <f>ROUND(ROUND(L142,2)*ROUND(G142,3),2)</f>
      </c>
      <c s="36" t="s">
        <v>53</v>
      </c>
      <c>
        <f>(M142*21)/100</f>
      </c>
      <c t="s">
        <v>27</v>
      </c>
    </row>
    <row r="143" spans="1:5" ht="12.75">
      <c r="A143" s="35" t="s">
        <v>54</v>
      </c>
      <c r="E143" s="39" t="s">
        <v>1358</v>
      </c>
    </row>
    <row r="144" spans="1:5" ht="12.75">
      <c r="A144" s="35" t="s">
        <v>55</v>
      </c>
      <c r="E144" s="40" t="s">
        <v>1359</v>
      </c>
    </row>
    <row r="145" spans="1:5" ht="102">
      <c r="A145" t="s">
        <v>56</v>
      </c>
      <c r="E145" s="39" t="s">
        <v>1360</v>
      </c>
    </row>
    <row r="146" spans="1:16" ht="12.75">
      <c r="A146" t="s">
        <v>49</v>
      </c>
      <c s="34" t="s">
        <v>178</v>
      </c>
      <c s="34" t="s">
        <v>1356</v>
      </c>
      <c s="35" t="s">
        <v>27</v>
      </c>
      <c s="6" t="s">
        <v>1361</v>
      </c>
      <c s="36" t="s">
        <v>654</v>
      </c>
      <c s="37">
        <v>64.29</v>
      </c>
      <c s="36">
        <v>0</v>
      </c>
      <c s="36">
        <f>ROUND(G146*H146,6)</f>
      </c>
      <c r="L146" s="38">
        <v>0</v>
      </c>
      <c s="32">
        <f>ROUND(ROUND(L146,2)*ROUND(G146,3),2)</f>
      </c>
      <c s="36" t="s">
        <v>53</v>
      </c>
      <c>
        <f>(M146*21)/100</f>
      </c>
      <c t="s">
        <v>27</v>
      </c>
    </row>
    <row r="147" spans="1:5" ht="12.75">
      <c r="A147" s="35" t="s">
        <v>54</v>
      </c>
      <c r="E147" s="39" t="s">
        <v>1362</v>
      </c>
    </row>
    <row r="148" spans="1:5" ht="12.75">
      <c r="A148" s="35" t="s">
        <v>55</v>
      </c>
      <c r="E148" s="40" t="s">
        <v>1363</v>
      </c>
    </row>
    <row r="149" spans="1:5" ht="102">
      <c r="A149" t="s">
        <v>56</v>
      </c>
      <c r="E149" s="39" t="s">
        <v>1360</v>
      </c>
    </row>
    <row r="150" spans="1:16" ht="12.75">
      <c r="A150" t="s">
        <v>49</v>
      </c>
      <c s="34" t="s">
        <v>182</v>
      </c>
      <c s="34" t="s">
        <v>1364</v>
      </c>
      <c s="35" t="s">
        <v>47</v>
      </c>
      <c s="6" t="s">
        <v>1365</v>
      </c>
      <c s="36" t="s">
        <v>74</v>
      </c>
      <c s="37">
        <v>48</v>
      </c>
      <c s="36">
        <v>0</v>
      </c>
      <c s="36">
        <f>ROUND(G150*H150,6)</f>
      </c>
      <c r="L150" s="38">
        <v>0</v>
      </c>
      <c s="32">
        <f>ROUND(ROUND(L150,2)*ROUND(G150,3),2)</f>
      </c>
      <c s="36" t="s">
        <v>53</v>
      </c>
      <c>
        <f>(M150*21)/100</f>
      </c>
      <c t="s">
        <v>27</v>
      </c>
    </row>
    <row r="151" spans="1:5" ht="12.75">
      <c r="A151" s="35" t="s">
        <v>54</v>
      </c>
      <c r="E151" s="39" t="s">
        <v>5</v>
      </c>
    </row>
    <row r="152" spans="1:5" ht="12.75">
      <c r="A152" s="35" t="s">
        <v>55</v>
      </c>
      <c r="E152" s="40" t="s">
        <v>1366</v>
      </c>
    </row>
    <row r="153" spans="1:5" ht="178.5">
      <c r="A153" t="s">
        <v>56</v>
      </c>
      <c r="E153" s="39" t="s">
        <v>1341</v>
      </c>
    </row>
    <row r="154" spans="1:16" ht="12.75">
      <c r="A154" t="s">
        <v>49</v>
      </c>
      <c s="34" t="s">
        <v>186</v>
      </c>
      <c s="34" t="s">
        <v>1367</v>
      </c>
      <c s="35" t="s">
        <v>5</v>
      </c>
      <c s="6" t="s">
        <v>1368</v>
      </c>
      <c s="36" t="s">
        <v>80</v>
      </c>
      <c s="37">
        <v>4</v>
      </c>
      <c s="36">
        <v>0</v>
      </c>
      <c s="36">
        <f>ROUND(G154*H154,6)</f>
      </c>
      <c r="L154" s="38">
        <v>0</v>
      </c>
      <c s="32">
        <f>ROUND(ROUND(L154,2)*ROUND(G154,3),2)</f>
      </c>
      <c s="36" t="s">
        <v>655</v>
      </c>
      <c>
        <f>(M154*21)/100</f>
      </c>
      <c t="s">
        <v>27</v>
      </c>
    </row>
    <row r="155" spans="1:5" ht="12.75">
      <c r="A155" s="35" t="s">
        <v>54</v>
      </c>
      <c r="E155" s="39" t="s">
        <v>5</v>
      </c>
    </row>
    <row r="156" spans="1:5" ht="12.75">
      <c r="A156" s="35" t="s">
        <v>55</v>
      </c>
      <c r="E156" s="40" t="s">
        <v>5</v>
      </c>
    </row>
    <row r="157" spans="1:5" ht="140.25">
      <c r="A157" t="s">
        <v>56</v>
      </c>
      <c r="E157" s="39" t="s">
        <v>1369</v>
      </c>
    </row>
    <row r="158" spans="1:13" ht="12.75">
      <c r="A158" t="s">
        <v>46</v>
      </c>
      <c r="C158" s="31" t="s">
        <v>1370</v>
      </c>
      <c r="E158" s="33" t="s">
        <v>650</v>
      </c>
      <c r="J158" s="32">
        <f>0</f>
      </c>
      <c s="32">
        <f>0</f>
      </c>
      <c s="32">
        <f>0+L159+L163+L167</f>
      </c>
      <c s="32">
        <f>0+M159+M163+M167</f>
      </c>
    </row>
    <row r="159" spans="1:16" ht="25.5">
      <c r="A159" t="s">
        <v>49</v>
      </c>
      <c s="34" t="s">
        <v>190</v>
      </c>
      <c s="34" t="s">
        <v>1371</v>
      </c>
      <c s="35" t="s">
        <v>652</v>
      </c>
      <c s="6" t="s">
        <v>1372</v>
      </c>
      <c s="36" t="s">
        <v>654</v>
      </c>
      <c s="37">
        <v>11</v>
      </c>
      <c s="36">
        <v>0</v>
      </c>
      <c s="36">
        <f>ROUND(G159*H159,6)</f>
      </c>
      <c r="L159" s="38">
        <v>0</v>
      </c>
      <c s="32">
        <f>ROUND(ROUND(L159,2)*ROUND(G159,3),2)</f>
      </c>
      <c s="36" t="s">
        <v>655</v>
      </c>
      <c>
        <f>(M159*21)/100</f>
      </c>
      <c t="s">
        <v>27</v>
      </c>
    </row>
    <row r="160" spans="1:5" ht="12.75">
      <c r="A160" s="35" t="s">
        <v>54</v>
      </c>
      <c r="E160" s="39" t="s">
        <v>1373</v>
      </c>
    </row>
    <row r="161" spans="1:5" ht="12.75">
      <c r="A161" s="35" t="s">
        <v>55</v>
      </c>
      <c r="E161" s="40" t="s">
        <v>1374</v>
      </c>
    </row>
    <row r="162" spans="1:5" ht="165.75">
      <c r="A162" t="s">
        <v>56</v>
      </c>
      <c r="E162" s="39" t="s">
        <v>657</v>
      </c>
    </row>
    <row r="163" spans="1:16" ht="25.5">
      <c r="A163" t="s">
        <v>49</v>
      </c>
      <c s="34" t="s">
        <v>194</v>
      </c>
      <c s="34" t="s">
        <v>1375</v>
      </c>
      <c s="35" t="s">
        <v>652</v>
      </c>
      <c s="6" t="s">
        <v>1376</v>
      </c>
      <c s="36" t="s">
        <v>654</v>
      </c>
      <c s="37">
        <v>66.28</v>
      </c>
      <c s="36">
        <v>0</v>
      </c>
      <c s="36">
        <f>ROUND(G163*H163,6)</f>
      </c>
      <c r="L163" s="38">
        <v>0</v>
      </c>
      <c s="32">
        <f>ROUND(ROUND(L163,2)*ROUND(G163,3),2)</f>
      </c>
      <c s="36" t="s">
        <v>655</v>
      </c>
      <c>
        <f>(M163*21)/100</f>
      </c>
      <c t="s">
        <v>27</v>
      </c>
    </row>
    <row r="164" spans="1:5" ht="12.75">
      <c r="A164" s="35" t="s">
        <v>54</v>
      </c>
      <c r="E164" s="39" t="s">
        <v>656</v>
      </c>
    </row>
    <row r="165" spans="1:5" ht="12.75">
      <c r="A165" s="35" t="s">
        <v>55</v>
      </c>
      <c r="E165" s="40" t="s">
        <v>1377</v>
      </c>
    </row>
    <row r="166" spans="1:5" ht="165.75">
      <c r="A166" t="s">
        <v>56</v>
      </c>
      <c r="E166" s="39" t="s">
        <v>657</v>
      </c>
    </row>
    <row r="167" spans="1:16" ht="25.5">
      <c r="A167" t="s">
        <v>49</v>
      </c>
      <c s="34" t="s">
        <v>198</v>
      </c>
      <c s="34" t="s">
        <v>1378</v>
      </c>
      <c s="35" t="s">
        <v>652</v>
      </c>
      <c s="6" t="s">
        <v>1379</v>
      </c>
      <c s="36" t="s">
        <v>654</v>
      </c>
      <c s="37">
        <v>0.05</v>
      </c>
      <c s="36">
        <v>0</v>
      </c>
      <c s="36">
        <f>ROUND(G167*H167,6)</f>
      </c>
      <c r="L167" s="38">
        <v>0</v>
      </c>
      <c s="32">
        <f>ROUND(ROUND(L167,2)*ROUND(G167,3),2)</f>
      </c>
      <c s="36" t="s">
        <v>655</v>
      </c>
      <c>
        <f>(M167*21)/100</f>
      </c>
      <c t="s">
        <v>27</v>
      </c>
    </row>
    <row r="168" spans="1:5" ht="12.75">
      <c r="A168" s="35" t="s">
        <v>54</v>
      </c>
      <c r="E168" s="39" t="s">
        <v>656</v>
      </c>
    </row>
    <row r="169" spans="1:5" ht="12.75">
      <c r="A169" s="35" t="s">
        <v>55</v>
      </c>
      <c r="E169" s="40" t="s">
        <v>1380</v>
      </c>
    </row>
    <row r="170" spans="1:5" ht="165.75">
      <c r="A170" t="s">
        <v>56</v>
      </c>
      <c r="E170"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1221</v>
      </c>
      <c s="41">
        <f>Rekapitulace!C25</f>
      </c>
      <c s="20" t="s">
        <v>0</v>
      </c>
      <c t="s">
        <v>23</v>
      </c>
      <c t="s">
        <v>27</v>
      </c>
    </row>
    <row r="4" spans="1:16" ht="32" customHeight="1">
      <c r="A4" s="24" t="s">
        <v>20</v>
      </c>
      <c s="25" t="s">
        <v>28</v>
      </c>
      <c s="27" t="s">
        <v>1221</v>
      </c>
      <c r="E4" s="26" t="s">
        <v>1222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COUNTIFS(L8:L76,"=0",A8:A76,"P")+COUNTIFS(L8:L76,"",A8:A76,"P")+SUM(Q8:Q76)</f>
      </c>
    </row>
    <row r="8" spans="1:13" ht="12.75">
      <c r="A8" t="s">
        <v>44</v>
      </c>
      <c r="C8" s="28" t="s">
        <v>1383</v>
      </c>
      <c r="E8" s="30" t="s">
        <v>1382</v>
      </c>
      <c r="J8" s="29">
        <f>0+J9+J18+J35+J44+J53+J70+J75</f>
      </c>
      <c s="29">
        <f>0+K9+K18+K35+K44+K53+K70+K75</f>
      </c>
      <c s="29">
        <f>0+L9+L18+L35+L44+L53+L70+L75</f>
      </c>
      <c s="29">
        <f>0+M9+M18+M35+M44+M53+M70+M75</f>
      </c>
    </row>
    <row r="9" spans="1:13" ht="12.75">
      <c r="A9" t="s">
        <v>46</v>
      </c>
      <c r="C9" s="31" t="s">
        <v>331</v>
      </c>
      <c r="E9" s="33" t="s">
        <v>1226</v>
      </c>
      <c r="J9" s="32">
        <f>0</f>
      </c>
      <c s="32">
        <f>0</f>
      </c>
      <c s="32">
        <f>0+L10+L14</f>
      </c>
      <c s="32">
        <f>0+M10+M14</f>
      </c>
    </row>
    <row r="10" spans="1:16" ht="12.75">
      <c r="A10" t="s">
        <v>49</v>
      </c>
      <c s="34" t="s">
        <v>47</v>
      </c>
      <c s="34" t="s">
        <v>1227</v>
      </c>
      <c s="35" t="s">
        <v>5</v>
      </c>
      <c s="6" t="s">
        <v>1228</v>
      </c>
      <c s="36" t="s">
        <v>277</v>
      </c>
      <c s="37">
        <v>200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1229</v>
      </c>
    </row>
    <row r="14" spans="1:16" ht="12.75">
      <c r="A14" t="s">
        <v>49</v>
      </c>
      <c s="34" t="s">
        <v>27</v>
      </c>
      <c s="34" t="s">
        <v>1384</v>
      </c>
      <c s="35" t="s">
        <v>5</v>
      </c>
      <c s="6" t="s">
        <v>1385</v>
      </c>
      <c s="36" t="s">
        <v>318</v>
      </c>
      <c s="37">
        <v>0.78</v>
      </c>
      <c s="36">
        <v>0</v>
      </c>
      <c s="36">
        <f>ROUND(G14*H14,6)</f>
      </c>
      <c r="L14" s="38">
        <v>0</v>
      </c>
      <c s="32">
        <f>ROUND(ROUND(L14,2)*ROUND(G14,3),2)</f>
      </c>
      <c s="36" t="s">
        <v>655</v>
      </c>
      <c>
        <f>(M14*21)/100</f>
      </c>
      <c t="s">
        <v>27</v>
      </c>
    </row>
    <row r="15" spans="1:5" ht="12.75">
      <c r="A15" s="35" t="s">
        <v>54</v>
      </c>
      <c r="E15" s="39" t="s">
        <v>5</v>
      </c>
    </row>
    <row r="16" spans="1:5" ht="12.75">
      <c r="A16" s="35" t="s">
        <v>55</v>
      </c>
      <c r="E16" s="40" t="s">
        <v>1386</v>
      </c>
    </row>
    <row r="17" spans="1:5" ht="25.5">
      <c r="A17" t="s">
        <v>56</v>
      </c>
      <c r="E17" s="39" t="s">
        <v>1387</v>
      </c>
    </row>
    <row r="18" spans="1:13" ht="12.75">
      <c r="A18" t="s">
        <v>46</v>
      </c>
      <c r="C18" s="31" t="s">
        <v>47</v>
      </c>
      <c r="E18" s="33" t="s">
        <v>48</v>
      </c>
      <c r="J18" s="32">
        <f>0</f>
      </c>
      <c s="32">
        <f>0</f>
      </c>
      <c s="32">
        <f>0+L19+L23+L27+L31</f>
      </c>
      <c s="32">
        <f>0+M19+M23+M27+M31</f>
      </c>
    </row>
    <row r="19" spans="1:16" ht="12.75">
      <c r="A19" t="s">
        <v>49</v>
      </c>
      <c s="34" t="s">
        <v>26</v>
      </c>
      <c s="34" t="s">
        <v>50</v>
      </c>
      <c s="35" t="s">
        <v>5</v>
      </c>
      <c s="6" t="s">
        <v>51</v>
      </c>
      <c s="36" t="s">
        <v>52</v>
      </c>
      <c s="37">
        <v>46.5</v>
      </c>
      <c s="36">
        <v>0</v>
      </c>
      <c s="36">
        <f>ROUND(G19*H19,6)</f>
      </c>
      <c r="L19" s="38">
        <v>0</v>
      </c>
      <c s="32">
        <f>ROUND(ROUND(L19,2)*ROUND(G19,3),2)</f>
      </c>
      <c s="36" t="s">
        <v>53</v>
      </c>
      <c>
        <f>(M19*21)/100</f>
      </c>
      <c t="s">
        <v>27</v>
      </c>
    </row>
    <row r="20" spans="1:5" ht="12.75">
      <c r="A20" s="35" t="s">
        <v>54</v>
      </c>
      <c r="E20" s="39" t="s">
        <v>5</v>
      </c>
    </row>
    <row r="21" spans="1:5" ht="12.75">
      <c r="A21" s="35" t="s">
        <v>55</v>
      </c>
      <c r="E21" s="40" t="s">
        <v>1388</v>
      </c>
    </row>
    <row r="22" spans="1:5" ht="344.25">
      <c r="A22" t="s">
        <v>56</v>
      </c>
      <c r="E22" s="39" t="s">
        <v>57</v>
      </c>
    </row>
    <row r="23" spans="1:16" ht="12.75">
      <c r="A23" t="s">
        <v>49</v>
      </c>
      <c s="34" t="s">
        <v>62</v>
      </c>
      <c s="34" t="s">
        <v>1389</v>
      </c>
      <c s="35" t="s">
        <v>5</v>
      </c>
      <c s="6" t="s">
        <v>1390</v>
      </c>
      <c s="36" t="s">
        <v>52</v>
      </c>
      <c s="37">
        <v>16</v>
      </c>
      <c s="36">
        <v>0</v>
      </c>
      <c s="36">
        <f>ROUND(G23*H23,6)</f>
      </c>
      <c r="L23" s="38">
        <v>0</v>
      </c>
      <c s="32">
        <f>ROUND(ROUND(L23,2)*ROUND(G23,3),2)</f>
      </c>
      <c s="36" t="s">
        <v>53</v>
      </c>
      <c>
        <f>(M23*21)/100</f>
      </c>
      <c t="s">
        <v>27</v>
      </c>
    </row>
    <row r="24" spans="1:5" ht="12.75">
      <c r="A24" s="35" t="s">
        <v>54</v>
      </c>
      <c r="E24" s="39" t="s">
        <v>5</v>
      </c>
    </row>
    <row r="25" spans="1:5" ht="12.75">
      <c r="A25" s="35" t="s">
        <v>55</v>
      </c>
      <c r="E25" s="40" t="s">
        <v>1391</v>
      </c>
    </row>
    <row r="26" spans="1:5" ht="344.25">
      <c r="A26" t="s">
        <v>56</v>
      </c>
      <c r="E26" s="39" t="s">
        <v>57</v>
      </c>
    </row>
    <row r="27" spans="1:16" ht="12.75">
      <c r="A27" t="s">
        <v>49</v>
      </c>
      <c s="34" t="s">
        <v>67</v>
      </c>
      <c s="34" t="s">
        <v>68</v>
      </c>
      <c s="35" t="s">
        <v>5</v>
      </c>
      <c s="6" t="s">
        <v>69</v>
      </c>
      <c s="36" t="s">
        <v>52</v>
      </c>
      <c s="37">
        <v>51.5</v>
      </c>
      <c s="36">
        <v>0</v>
      </c>
      <c s="36">
        <f>ROUND(G27*H27,6)</f>
      </c>
      <c r="L27" s="38">
        <v>0</v>
      </c>
      <c s="32">
        <f>ROUND(ROUND(L27,2)*ROUND(G27,3),2)</f>
      </c>
      <c s="36" t="s">
        <v>53</v>
      </c>
      <c>
        <f>(M27*21)/100</f>
      </c>
      <c t="s">
        <v>27</v>
      </c>
    </row>
    <row r="28" spans="1:5" ht="12.75">
      <c r="A28" s="35" t="s">
        <v>54</v>
      </c>
      <c r="E28" s="39" t="s">
        <v>5</v>
      </c>
    </row>
    <row r="29" spans="1:5" ht="12.75">
      <c r="A29" s="35" t="s">
        <v>55</v>
      </c>
      <c r="E29" s="40" t="s">
        <v>1392</v>
      </c>
    </row>
    <row r="30" spans="1:5" ht="229.5">
      <c r="A30" t="s">
        <v>56</v>
      </c>
      <c r="E30" s="39" t="s">
        <v>70</v>
      </c>
    </row>
    <row r="31" spans="1:16" ht="12.75">
      <c r="A31" t="s">
        <v>49</v>
      </c>
      <c s="34" t="s">
        <v>71</v>
      </c>
      <c s="34" t="s">
        <v>1393</v>
      </c>
      <c s="35" t="s">
        <v>5</v>
      </c>
      <c s="6" t="s">
        <v>1394</v>
      </c>
      <c s="36" t="s">
        <v>74</v>
      </c>
      <c s="37">
        <v>225.6</v>
      </c>
      <c s="36">
        <v>0</v>
      </c>
      <c s="36">
        <f>ROUND(G31*H31,6)</f>
      </c>
      <c r="L31" s="38">
        <v>0</v>
      </c>
      <c s="32">
        <f>ROUND(ROUND(L31,2)*ROUND(G31,3),2)</f>
      </c>
      <c s="36" t="s">
        <v>53</v>
      </c>
      <c>
        <f>(M31*21)/100</f>
      </c>
      <c t="s">
        <v>27</v>
      </c>
    </row>
    <row r="32" spans="1:5" ht="12.75">
      <c r="A32" s="35" t="s">
        <v>54</v>
      </c>
      <c r="E32" s="39" t="s">
        <v>5</v>
      </c>
    </row>
    <row r="33" spans="1:5" ht="12.75">
      <c r="A33" s="35" t="s">
        <v>55</v>
      </c>
      <c r="E33" s="40" t="s">
        <v>1395</v>
      </c>
    </row>
    <row r="34" spans="1:5" ht="38.25">
      <c r="A34" t="s">
        <v>56</v>
      </c>
      <c r="E34" s="39" t="s">
        <v>1396</v>
      </c>
    </row>
    <row r="35" spans="1:13" ht="12.75">
      <c r="A35" t="s">
        <v>46</v>
      </c>
      <c r="C35" s="31" t="s">
        <v>27</v>
      </c>
      <c r="E35" s="33" t="s">
        <v>985</v>
      </c>
      <c r="J35" s="32">
        <f>0</f>
      </c>
      <c s="32">
        <f>0</f>
      </c>
      <c s="32">
        <f>0+L36+L40</f>
      </c>
      <c s="32">
        <f>0+M36+M40</f>
      </c>
    </row>
    <row r="36" spans="1:16" ht="12.75">
      <c r="A36" t="s">
        <v>49</v>
      </c>
      <c s="34" t="s">
        <v>76</v>
      </c>
      <c s="34" t="s">
        <v>1397</v>
      </c>
      <c s="35" t="s">
        <v>5</v>
      </c>
      <c s="6" t="s">
        <v>1398</v>
      </c>
      <c s="36" t="s">
        <v>74</v>
      </c>
      <c s="37">
        <v>362.3</v>
      </c>
      <c s="36">
        <v>0</v>
      </c>
      <c s="36">
        <f>ROUND(G36*H36,6)</f>
      </c>
      <c r="L36" s="38">
        <v>0</v>
      </c>
      <c s="32">
        <f>ROUND(ROUND(L36,2)*ROUND(G36,3),2)</f>
      </c>
      <c s="36" t="s">
        <v>53</v>
      </c>
      <c>
        <f>(M36*21)/100</f>
      </c>
      <c t="s">
        <v>27</v>
      </c>
    </row>
    <row r="37" spans="1:5" ht="12.75">
      <c r="A37" s="35" t="s">
        <v>54</v>
      </c>
      <c r="E37" s="39" t="s">
        <v>5</v>
      </c>
    </row>
    <row r="38" spans="1:5" ht="12.75">
      <c r="A38" s="35" t="s">
        <v>55</v>
      </c>
      <c r="E38" s="40" t="s">
        <v>1399</v>
      </c>
    </row>
    <row r="39" spans="1:5" ht="25.5">
      <c r="A39" t="s">
        <v>56</v>
      </c>
      <c r="E39" s="39" t="s">
        <v>1400</v>
      </c>
    </row>
    <row r="40" spans="1:16" ht="12.75">
      <c r="A40" t="s">
        <v>49</v>
      </c>
      <c s="34" t="s">
        <v>82</v>
      </c>
      <c s="34" t="s">
        <v>1401</v>
      </c>
      <c s="35" t="s">
        <v>5</v>
      </c>
      <c s="6" t="s">
        <v>1402</v>
      </c>
      <c s="36" t="s">
        <v>65</v>
      </c>
      <c s="37">
        <v>61.4</v>
      </c>
      <c s="36">
        <v>0</v>
      </c>
      <c s="36">
        <f>ROUND(G40*H40,6)</f>
      </c>
      <c r="L40" s="38">
        <v>0</v>
      </c>
      <c s="32">
        <f>ROUND(ROUND(L40,2)*ROUND(G40,3),2)</f>
      </c>
      <c s="36" t="s">
        <v>53</v>
      </c>
      <c>
        <f>(M40*21)/100</f>
      </c>
      <c t="s">
        <v>27</v>
      </c>
    </row>
    <row r="41" spans="1:5" ht="12.75">
      <c r="A41" s="35" t="s">
        <v>54</v>
      </c>
      <c r="E41" s="39" t="s">
        <v>1403</v>
      </c>
    </row>
    <row r="42" spans="1:5" ht="12.75">
      <c r="A42" s="35" t="s">
        <v>55</v>
      </c>
      <c r="E42" s="40" t="s">
        <v>1404</v>
      </c>
    </row>
    <row r="43" spans="1:5" ht="165.75">
      <c r="A43" t="s">
        <v>56</v>
      </c>
      <c r="E43" s="39" t="s">
        <v>1405</v>
      </c>
    </row>
    <row r="44" spans="1:13" ht="12.75">
      <c r="A44" t="s">
        <v>46</v>
      </c>
      <c r="C44" s="31" t="s">
        <v>67</v>
      </c>
      <c r="E44" s="33" t="s">
        <v>1246</v>
      </c>
      <c r="J44" s="32">
        <f>0</f>
      </c>
      <c s="32">
        <f>0</f>
      </c>
      <c s="32">
        <f>0+L45+L49</f>
      </c>
      <c s="32">
        <f>0+M45+M49</f>
      </c>
    </row>
    <row r="45" spans="1:16" ht="25.5">
      <c r="A45" t="s">
        <v>49</v>
      </c>
      <c s="34" t="s">
        <v>86</v>
      </c>
      <c s="34" t="s">
        <v>1406</v>
      </c>
      <c s="35" t="s">
        <v>5</v>
      </c>
      <c s="6" t="s">
        <v>1407</v>
      </c>
      <c s="36" t="s">
        <v>52</v>
      </c>
      <c s="37">
        <v>57.6</v>
      </c>
      <c s="36">
        <v>0</v>
      </c>
      <c s="36">
        <f>ROUND(G45*H45,6)</f>
      </c>
      <c r="L45" s="38">
        <v>0</v>
      </c>
      <c s="32">
        <f>ROUND(ROUND(L45,2)*ROUND(G45,3),2)</f>
      </c>
      <c s="36" t="s">
        <v>53</v>
      </c>
      <c>
        <f>(M45*21)/100</f>
      </c>
      <c t="s">
        <v>27</v>
      </c>
    </row>
    <row r="46" spans="1:5" ht="12.75">
      <c r="A46" s="35" t="s">
        <v>54</v>
      </c>
      <c r="E46" s="39" t="s">
        <v>1408</v>
      </c>
    </row>
    <row r="47" spans="1:5" ht="12.75">
      <c r="A47" s="35" t="s">
        <v>55</v>
      </c>
      <c r="E47" s="40" t="s">
        <v>1409</v>
      </c>
    </row>
    <row r="48" spans="1:5" ht="267.75">
      <c r="A48" t="s">
        <v>56</v>
      </c>
      <c r="E48" s="39" t="s">
        <v>1410</v>
      </c>
    </row>
    <row r="49" spans="1:16" ht="12.75">
      <c r="A49" t="s">
        <v>49</v>
      </c>
      <c s="34" t="s">
        <v>90</v>
      </c>
      <c s="34" t="s">
        <v>1411</v>
      </c>
      <c s="35" t="s">
        <v>5</v>
      </c>
      <c s="6" t="s">
        <v>1412</v>
      </c>
      <c s="36" t="s">
        <v>74</v>
      </c>
      <c s="37">
        <v>225.6</v>
      </c>
      <c s="36">
        <v>0</v>
      </c>
      <c s="36">
        <f>ROUND(G49*H49,6)</f>
      </c>
      <c r="L49" s="38">
        <v>0</v>
      </c>
      <c s="32">
        <f>ROUND(ROUND(L49,2)*ROUND(G49,3),2)</f>
      </c>
      <c s="36" t="s">
        <v>53</v>
      </c>
      <c>
        <f>(M49*21)/100</f>
      </c>
      <c t="s">
        <v>27</v>
      </c>
    </row>
    <row r="50" spans="1:5" ht="12.75">
      <c r="A50" s="35" t="s">
        <v>54</v>
      </c>
      <c r="E50" s="39" t="s">
        <v>1413</v>
      </c>
    </row>
    <row r="51" spans="1:5" ht="25.5">
      <c r="A51" s="35" t="s">
        <v>55</v>
      </c>
      <c r="E51" s="40" t="s">
        <v>1414</v>
      </c>
    </row>
    <row r="52" spans="1:5" ht="127.5">
      <c r="A52" t="s">
        <v>56</v>
      </c>
      <c r="E52" s="39" t="s">
        <v>1287</v>
      </c>
    </row>
    <row r="53" spans="1:13" ht="12.75">
      <c r="A53" t="s">
        <v>46</v>
      </c>
      <c r="C53" s="31" t="s">
        <v>82</v>
      </c>
      <c r="E53" s="33" t="s">
        <v>1415</v>
      </c>
      <c r="J53" s="32">
        <f>0</f>
      </c>
      <c s="32">
        <f>0</f>
      </c>
      <c s="32">
        <f>0+L54+L58+L62+L66</f>
      </c>
      <c s="32">
        <f>0+M54+M58+M62+M66</f>
      </c>
    </row>
    <row r="54" spans="1:16" ht="12.75">
      <c r="A54" t="s">
        <v>49</v>
      </c>
      <c s="34" t="s">
        <v>94</v>
      </c>
      <c s="34" t="s">
        <v>1416</v>
      </c>
      <c s="35" t="s">
        <v>5</v>
      </c>
      <c s="6" t="s">
        <v>1417</v>
      </c>
      <c s="36" t="s">
        <v>65</v>
      </c>
      <c s="37">
        <v>28.2</v>
      </c>
      <c s="36">
        <v>0</v>
      </c>
      <c s="36">
        <f>ROUND(G54*H54,6)</f>
      </c>
      <c r="L54" s="38">
        <v>0</v>
      </c>
      <c s="32">
        <f>ROUND(ROUND(L54,2)*ROUND(G54,3),2)</f>
      </c>
      <c s="36" t="s">
        <v>53</v>
      </c>
      <c>
        <f>(M54*21)/100</f>
      </c>
      <c t="s">
        <v>27</v>
      </c>
    </row>
    <row r="55" spans="1:5" ht="12.75">
      <c r="A55" s="35" t="s">
        <v>54</v>
      </c>
      <c r="E55" s="39" t="s">
        <v>5</v>
      </c>
    </row>
    <row r="56" spans="1:5" ht="12.75">
      <c r="A56" s="35" t="s">
        <v>55</v>
      </c>
      <c r="E56" s="40" t="s">
        <v>1418</v>
      </c>
    </row>
    <row r="57" spans="1:5" ht="255">
      <c r="A57" t="s">
        <v>56</v>
      </c>
      <c r="E57" s="39" t="s">
        <v>1419</v>
      </c>
    </row>
    <row r="58" spans="1:16" ht="12.75">
      <c r="A58" t="s">
        <v>49</v>
      </c>
      <c s="34" t="s">
        <v>97</v>
      </c>
      <c s="34" t="s">
        <v>1420</v>
      </c>
      <c s="35" t="s">
        <v>5</v>
      </c>
      <c s="6" t="s">
        <v>1421</v>
      </c>
      <c s="36" t="s">
        <v>80</v>
      </c>
      <c s="37">
        <v>6</v>
      </c>
      <c s="36">
        <v>0</v>
      </c>
      <c s="36">
        <f>ROUND(G58*H58,6)</f>
      </c>
      <c r="L58" s="38">
        <v>0</v>
      </c>
      <c s="32">
        <f>ROUND(ROUND(L58,2)*ROUND(G58,3),2)</f>
      </c>
      <c s="36" t="s">
        <v>53</v>
      </c>
      <c>
        <f>(M58*21)/100</f>
      </c>
      <c t="s">
        <v>27</v>
      </c>
    </row>
    <row r="59" spans="1:5" ht="12.75">
      <c r="A59" s="35" t="s">
        <v>54</v>
      </c>
      <c r="E59" s="39" t="s">
        <v>1422</v>
      </c>
    </row>
    <row r="60" spans="1:5" ht="12.75">
      <c r="A60" s="35" t="s">
        <v>55</v>
      </c>
      <c r="E60" s="40" t="s">
        <v>1345</v>
      </c>
    </row>
    <row r="61" spans="1:5" ht="102">
      <c r="A61" t="s">
        <v>56</v>
      </c>
      <c r="E61" s="39" t="s">
        <v>1423</v>
      </c>
    </row>
    <row r="62" spans="1:16" ht="12.75">
      <c r="A62" t="s">
        <v>49</v>
      </c>
      <c s="34" t="s">
        <v>101</v>
      </c>
      <c s="34" t="s">
        <v>1424</v>
      </c>
      <c s="35" t="s">
        <v>5</v>
      </c>
      <c s="6" t="s">
        <v>1425</v>
      </c>
      <c s="36" t="s">
        <v>80</v>
      </c>
      <c s="37">
        <v>2</v>
      </c>
      <c s="36">
        <v>0</v>
      </c>
      <c s="36">
        <f>ROUND(G62*H62,6)</f>
      </c>
      <c r="L62" s="38">
        <v>0</v>
      </c>
      <c s="32">
        <f>ROUND(ROUND(L62,2)*ROUND(G62,3),2)</f>
      </c>
      <c s="36" t="s">
        <v>53</v>
      </c>
      <c>
        <f>(M62*21)/100</f>
      </c>
      <c t="s">
        <v>27</v>
      </c>
    </row>
    <row r="63" spans="1:5" ht="12.75">
      <c r="A63" s="35" t="s">
        <v>54</v>
      </c>
      <c r="E63" s="39" t="s">
        <v>1422</v>
      </c>
    </row>
    <row r="64" spans="1:5" ht="12.75">
      <c r="A64" s="35" t="s">
        <v>55</v>
      </c>
      <c r="E64" s="40" t="s">
        <v>1209</v>
      </c>
    </row>
    <row r="65" spans="1:5" ht="102">
      <c r="A65" t="s">
        <v>56</v>
      </c>
      <c r="E65" s="39" t="s">
        <v>1423</v>
      </c>
    </row>
    <row r="66" spans="1:16" ht="12.75">
      <c r="A66" t="s">
        <v>49</v>
      </c>
      <c s="34" t="s">
        <v>105</v>
      </c>
      <c s="34" t="s">
        <v>1426</v>
      </c>
      <c s="35" t="s">
        <v>5</v>
      </c>
      <c s="6" t="s">
        <v>1427</v>
      </c>
      <c s="36" t="s">
        <v>52</v>
      </c>
      <c s="37">
        <v>2.8</v>
      </c>
      <c s="36">
        <v>0</v>
      </c>
      <c s="36">
        <f>ROUND(G66*H66,6)</f>
      </c>
      <c r="L66" s="38">
        <v>0</v>
      </c>
      <c s="32">
        <f>ROUND(ROUND(L66,2)*ROUND(G66,3),2)</f>
      </c>
      <c s="36" t="s">
        <v>53</v>
      </c>
      <c>
        <f>(M66*21)/100</f>
      </c>
      <c t="s">
        <v>27</v>
      </c>
    </row>
    <row r="67" spans="1:5" ht="12.75">
      <c r="A67" s="35" t="s">
        <v>54</v>
      </c>
      <c r="E67" s="39" t="s">
        <v>1428</v>
      </c>
    </row>
    <row r="68" spans="1:5" ht="12.75">
      <c r="A68" s="35" t="s">
        <v>55</v>
      </c>
      <c r="E68" s="40" t="s">
        <v>1429</v>
      </c>
    </row>
    <row r="69" spans="1:5" ht="395.25">
      <c r="A69" t="s">
        <v>56</v>
      </c>
      <c r="E69" s="39" t="s">
        <v>1430</v>
      </c>
    </row>
    <row r="70" spans="1:13" ht="12.75">
      <c r="A70" t="s">
        <v>46</v>
      </c>
      <c r="C70" s="31" t="s">
        <v>86</v>
      </c>
      <c r="E70" s="33" t="s">
        <v>1132</v>
      </c>
      <c r="J70" s="32">
        <f>0</f>
      </c>
      <c s="32">
        <f>0</f>
      </c>
      <c s="32">
        <f>0+L71</f>
      </c>
      <c s="32">
        <f>0+M71</f>
      </c>
    </row>
    <row r="71" spans="1:16" ht="12.75">
      <c r="A71" t="s">
        <v>49</v>
      </c>
      <c s="34" t="s">
        <v>109</v>
      </c>
      <c s="34" t="s">
        <v>1431</v>
      </c>
      <c s="35" t="s">
        <v>5</v>
      </c>
      <c s="6" t="s">
        <v>1432</v>
      </c>
      <c s="36" t="s">
        <v>52</v>
      </c>
      <c s="37">
        <v>5</v>
      </c>
      <c s="36">
        <v>0</v>
      </c>
      <c s="36">
        <f>ROUND(G71*H71,6)</f>
      </c>
      <c r="L71" s="38">
        <v>0</v>
      </c>
      <c s="32">
        <f>ROUND(ROUND(L71,2)*ROUND(G71,3),2)</f>
      </c>
      <c s="36" t="s">
        <v>53</v>
      </c>
      <c>
        <f>(M71*21)/100</f>
      </c>
      <c t="s">
        <v>27</v>
      </c>
    </row>
    <row r="72" spans="1:5" ht="12.75">
      <c r="A72" s="35" t="s">
        <v>54</v>
      </c>
      <c r="E72" s="39" t="s">
        <v>1433</v>
      </c>
    </row>
    <row r="73" spans="1:5" ht="12.75">
      <c r="A73" s="35" t="s">
        <v>55</v>
      </c>
      <c r="E73" s="40" t="s">
        <v>1434</v>
      </c>
    </row>
    <row r="74" spans="1:5" ht="102">
      <c r="A74" t="s">
        <v>56</v>
      </c>
      <c r="E74" s="39" t="s">
        <v>1351</v>
      </c>
    </row>
    <row r="75" spans="1:13" ht="12.75">
      <c r="A75" t="s">
        <v>46</v>
      </c>
      <c r="C75" s="31" t="s">
        <v>1370</v>
      </c>
      <c r="E75" s="33" t="s">
        <v>650</v>
      </c>
      <c r="J75" s="32">
        <f>0</f>
      </c>
      <c s="32">
        <f>0</f>
      </c>
      <c s="32">
        <f>0+L76</f>
      </c>
      <c s="32">
        <f>0+M76</f>
      </c>
    </row>
    <row r="76" spans="1:16" ht="25.5">
      <c r="A76" t="s">
        <v>49</v>
      </c>
      <c s="34" t="s">
        <v>113</v>
      </c>
      <c s="34" t="s">
        <v>1375</v>
      </c>
      <c s="35" t="s">
        <v>652</v>
      </c>
      <c s="6" t="s">
        <v>1376</v>
      </c>
      <c s="36" t="s">
        <v>654</v>
      </c>
      <c s="37">
        <v>12</v>
      </c>
      <c s="36">
        <v>0</v>
      </c>
      <c s="36">
        <f>ROUND(G76*H76,6)</f>
      </c>
      <c r="L76" s="38">
        <v>0</v>
      </c>
      <c s="32">
        <f>ROUND(ROUND(L76,2)*ROUND(G76,3),2)</f>
      </c>
      <c s="36" t="s">
        <v>655</v>
      </c>
      <c>
        <f>(M76*21)/100</f>
      </c>
      <c t="s">
        <v>27</v>
      </c>
    </row>
    <row r="77" spans="1:5" ht="12.75">
      <c r="A77" s="35" t="s">
        <v>54</v>
      </c>
      <c r="E77" s="39" t="s">
        <v>656</v>
      </c>
    </row>
    <row r="78" spans="1:5" ht="12.75">
      <c r="A78" s="35" t="s">
        <v>55</v>
      </c>
      <c r="E78" s="40" t="s">
        <v>1435</v>
      </c>
    </row>
    <row r="79" spans="1:5" ht="165.75">
      <c r="A79" t="s">
        <v>56</v>
      </c>
      <c r="E79"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1436</v>
      </c>
      <c s="41">
        <f>Rekapitulace!C28</f>
      </c>
      <c s="20" t="s">
        <v>0</v>
      </c>
      <c t="s">
        <v>23</v>
      </c>
      <c t="s">
        <v>27</v>
      </c>
    </row>
    <row r="4" spans="1:16" ht="32" customHeight="1">
      <c r="A4" s="24" t="s">
        <v>20</v>
      </c>
      <c s="25" t="s">
        <v>28</v>
      </c>
      <c s="27" t="s">
        <v>1436</v>
      </c>
      <c r="E4" s="26" t="s">
        <v>1437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COUNTIFS(L8:L70,"=0",A8:A70,"P")+COUNTIFS(L8:L70,"",A8:A70,"P")+SUM(Q8:Q70)</f>
      </c>
    </row>
    <row r="8" spans="1:13" ht="12.75">
      <c r="A8" t="s">
        <v>44</v>
      </c>
      <c r="C8" s="28" t="s">
        <v>1440</v>
      </c>
      <c r="E8" s="30" t="s">
        <v>1439</v>
      </c>
      <c r="J8" s="29">
        <f>0+J9+J14+J35+J48+J65</f>
      </c>
      <c s="29">
        <f>0+K9+K14+K35+K48+K65</f>
      </c>
      <c s="29">
        <f>0+L9+L14+L35+L48+L65</f>
      </c>
      <c s="29">
        <f>0+M9+M14+M35+M48+M65</f>
      </c>
    </row>
    <row r="9" spans="1:13" ht="12.75">
      <c r="A9" t="s">
        <v>46</v>
      </c>
      <c r="C9" s="31" t="s">
        <v>331</v>
      </c>
      <c r="E9" s="33" t="s">
        <v>1226</v>
      </c>
      <c r="J9" s="32">
        <f>0</f>
      </c>
      <c s="32">
        <f>0</f>
      </c>
      <c s="32">
        <f>0+L10</f>
      </c>
      <c s="32">
        <f>0+M10</f>
      </c>
    </row>
    <row r="10" spans="1:16" ht="12.75">
      <c r="A10" t="s">
        <v>49</v>
      </c>
      <c s="34" t="s">
        <v>47</v>
      </c>
      <c s="34" t="s">
        <v>1227</v>
      </c>
      <c s="35" t="s">
        <v>5</v>
      </c>
      <c s="6" t="s">
        <v>1228</v>
      </c>
      <c s="36" t="s">
        <v>277</v>
      </c>
      <c s="37">
        <v>100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1229</v>
      </c>
    </row>
    <row r="14" spans="1:13" ht="12.75">
      <c r="A14" t="s">
        <v>46</v>
      </c>
      <c r="C14" s="31" t="s">
        <v>47</v>
      </c>
      <c r="E14" s="33" t="s">
        <v>48</v>
      </c>
      <c r="J14" s="32">
        <f>0</f>
      </c>
      <c s="32">
        <f>0</f>
      </c>
      <c s="32">
        <f>0+L15+L19+L23+L27+L31</f>
      </c>
      <c s="32">
        <f>0+M15+M19+M23+M27+M31</f>
      </c>
    </row>
    <row r="15" spans="1:16" ht="12.75">
      <c r="A15" t="s">
        <v>49</v>
      </c>
      <c s="34" t="s">
        <v>27</v>
      </c>
      <c s="34" t="s">
        <v>1237</v>
      </c>
      <c s="35" t="s">
        <v>5</v>
      </c>
      <c s="6" t="s">
        <v>1238</v>
      </c>
      <c s="36" t="s">
        <v>52</v>
      </c>
      <c s="37">
        <v>0.325</v>
      </c>
      <c s="36">
        <v>0</v>
      </c>
      <c s="36">
        <f>ROUND(G15*H15,6)</f>
      </c>
      <c r="L15" s="38">
        <v>0</v>
      </c>
      <c s="32">
        <f>ROUND(ROUND(L15,2)*ROUND(G15,3),2)</f>
      </c>
      <c s="36" t="s">
        <v>53</v>
      </c>
      <c>
        <f>(M15*21)/100</f>
      </c>
      <c t="s">
        <v>27</v>
      </c>
    </row>
    <row r="16" spans="1:5" ht="12.75">
      <c r="A16" s="35" t="s">
        <v>54</v>
      </c>
      <c r="E16" s="39" t="s">
        <v>5</v>
      </c>
    </row>
    <row r="17" spans="1:5" ht="12.75">
      <c r="A17" s="35" t="s">
        <v>55</v>
      </c>
      <c r="E17" s="40" t="s">
        <v>1441</v>
      </c>
    </row>
    <row r="18" spans="1:5" ht="63.75">
      <c r="A18" t="s">
        <v>56</v>
      </c>
      <c r="E18" s="39" t="s">
        <v>1240</v>
      </c>
    </row>
    <row r="19" spans="1:16" ht="12.75">
      <c r="A19" t="s">
        <v>49</v>
      </c>
      <c s="34" t="s">
        <v>26</v>
      </c>
      <c s="34" t="s">
        <v>1442</v>
      </c>
      <c s="35" t="s">
        <v>5</v>
      </c>
      <c s="6" t="s">
        <v>1443</v>
      </c>
      <c s="36" t="s">
        <v>52</v>
      </c>
      <c s="37">
        <v>9.74</v>
      </c>
      <c s="36">
        <v>0</v>
      </c>
      <c s="36">
        <f>ROUND(G19*H19,6)</f>
      </c>
      <c r="L19" s="38">
        <v>0</v>
      </c>
      <c s="32">
        <f>ROUND(ROUND(L19,2)*ROUND(G19,3),2)</f>
      </c>
      <c s="36" t="s">
        <v>53</v>
      </c>
      <c>
        <f>(M19*21)/100</f>
      </c>
      <c t="s">
        <v>27</v>
      </c>
    </row>
    <row r="20" spans="1:5" ht="12.75">
      <c r="A20" s="35" t="s">
        <v>54</v>
      </c>
      <c r="E20" s="39" t="s">
        <v>5</v>
      </c>
    </row>
    <row r="21" spans="1:5" ht="12.75">
      <c r="A21" s="35" t="s">
        <v>55</v>
      </c>
      <c r="E21" s="40" t="s">
        <v>1444</v>
      </c>
    </row>
    <row r="22" spans="1:5" ht="63.75">
      <c r="A22" t="s">
        <v>56</v>
      </c>
      <c r="E22" s="39" t="s">
        <v>1240</v>
      </c>
    </row>
    <row r="23" spans="1:16" ht="25.5">
      <c r="A23" t="s">
        <v>49</v>
      </c>
      <c s="34" t="s">
        <v>62</v>
      </c>
      <c s="34" t="s">
        <v>1445</v>
      </c>
      <c s="35" t="s">
        <v>5</v>
      </c>
      <c s="6" t="s">
        <v>1446</v>
      </c>
      <c s="36" t="s">
        <v>52</v>
      </c>
      <c s="37">
        <v>33.8</v>
      </c>
      <c s="36">
        <v>0</v>
      </c>
      <c s="36">
        <f>ROUND(G23*H23,6)</f>
      </c>
      <c r="L23" s="38">
        <v>0</v>
      </c>
      <c s="32">
        <f>ROUND(ROUND(L23,2)*ROUND(G23,3),2)</f>
      </c>
      <c s="36" t="s">
        <v>53</v>
      </c>
      <c>
        <f>(M23*21)/100</f>
      </c>
      <c t="s">
        <v>27</v>
      </c>
    </row>
    <row r="24" spans="1:5" ht="25.5">
      <c r="A24" s="35" t="s">
        <v>54</v>
      </c>
      <c r="E24" s="39" t="s">
        <v>1447</v>
      </c>
    </row>
    <row r="25" spans="1:5" ht="12.75">
      <c r="A25" s="35" t="s">
        <v>55</v>
      </c>
      <c r="E25" s="40" t="s">
        <v>1448</v>
      </c>
    </row>
    <row r="26" spans="1:5" ht="63.75">
      <c r="A26" t="s">
        <v>56</v>
      </c>
      <c r="E26" s="39" t="s">
        <v>1240</v>
      </c>
    </row>
    <row r="27" spans="1:16" ht="12.75">
      <c r="A27" t="s">
        <v>49</v>
      </c>
      <c s="34" t="s">
        <v>67</v>
      </c>
      <c s="34" t="s">
        <v>50</v>
      </c>
      <c s="35" t="s">
        <v>5</v>
      </c>
      <c s="6" t="s">
        <v>51</v>
      </c>
      <c s="36" t="s">
        <v>52</v>
      </c>
      <c s="37">
        <v>96.5</v>
      </c>
      <c s="36">
        <v>0</v>
      </c>
      <c s="36">
        <f>ROUND(G27*H27,6)</f>
      </c>
      <c r="L27" s="38">
        <v>0</v>
      </c>
      <c s="32">
        <f>ROUND(ROUND(L27,2)*ROUND(G27,3),2)</f>
      </c>
      <c s="36" t="s">
        <v>53</v>
      </c>
      <c>
        <f>(M27*21)/100</f>
      </c>
      <c t="s">
        <v>27</v>
      </c>
    </row>
    <row r="28" spans="1:5" ht="12.75">
      <c r="A28" s="35" t="s">
        <v>54</v>
      </c>
      <c r="E28" s="39" t="s">
        <v>1449</v>
      </c>
    </row>
    <row r="29" spans="1:5" ht="12.75">
      <c r="A29" s="35" t="s">
        <v>55</v>
      </c>
      <c r="E29" s="40" t="s">
        <v>1450</v>
      </c>
    </row>
    <row r="30" spans="1:5" ht="344.25">
      <c r="A30" t="s">
        <v>56</v>
      </c>
      <c r="E30" s="39" t="s">
        <v>57</v>
      </c>
    </row>
    <row r="31" spans="1:16" ht="12.75">
      <c r="A31" t="s">
        <v>49</v>
      </c>
      <c s="34" t="s">
        <v>71</v>
      </c>
      <c s="34" t="s">
        <v>1451</v>
      </c>
      <c s="35" t="s">
        <v>5</v>
      </c>
      <c s="6" t="s">
        <v>1452</v>
      </c>
      <c s="36" t="s">
        <v>52</v>
      </c>
      <c s="37">
        <v>106.15</v>
      </c>
      <c s="36">
        <v>0</v>
      </c>
      <c s="36">
        <f>ROUND(G31*H31,6)</f>
      </c>
      <c r="L31" s="38">
        <v>0</v>
      </c>
      <c s="32">
        <f>ROUND(ROUND(L31,2)*ROUND(G31,3),2)</f>
      </c>
      <c s="36" t="s">
        <v>53</v>
      </c>
      <c>
        <f>(M31*21)/100</f>
      </c>
      <c t="s">
        <v>27</v>
      </c>
    </row>
    <row r="32" spans="1:5" ht="12.75">
      <c r="A32" s="35" t="s">
        <v>54</v>
      </c>
      <c r="E32" s="39" t="s">
        <v>5</v>
      </c>
    </row>
    <row r="33" spans="1:5" ht="12.75">
      <c r="A33" s="35" t="s">
        <v>55</v>
      </c>
      <c r="E33" s="40" t="s">
        <v>1453</v>
      </c>
    </row>
    <row r="34" spans="1:5" ht="280.5">
      <c r="A34" t="s">
        <v>56</v>
      </c>
      <c r="E34" s="39" t="s">
        <v>1454</v>
      </c>
    </row>
    <row r="35" spans="1:13" ht="12.75">
      <c r="A35" t="s">
        <v>46</v>
      </c>
      <c r="C35" s="31" t="s">
        <v>67</v>
      </c>
      <c r="E35" s="33" t="s">
        <v>1246</v>
      </c>
      <c r="J35" s="32">
        <f>0</f>
      </c>
      <c s="32">
        <f>0</f>
      </c>
      <c s="32">
        <f>0+L36+L40+L44</f>
      </c>
      <c s="32">
        <f>0+M36+M40+M44</f>
      </c>
    </row>
    <row r="36" spans="1:16" ht="12.75">
      <c r="A36" t="s">
        <v>49</v>
      </c>
      <c s="34" t="s">
        <v>76</v>
      </c>
      <c s="34" t="s">
        <v>1455</v>
      </c>
      <c s="35" t="s">
        <v>5</v>
      </c>
      <c s="6" t="s">
        <v>1456</v>
      </c>
      <c s="36" t="s">
        <v>52</v>
      </c>
      <c s="37">
        <v>116.2</v>
      </c>
      <c s="36">
        <v>0</v>
      </c>
      <c s="36">
        <f>ROUND(G36*H36,6)</f>
      </c>
      <c r="L36" s="38">
        <v>0</v>
      </c>
      <c s="32">
        <f>ROUND(ROUND(L36,2)*ROUND(G36,3),2)</f>
      </c>
      <c s="36" t="s">
        <v>53</v>
      </c>
      <c>
        <f>(M36*21)/100</f>
      </c>
      <c t="s">
        <v>27</v>
      </c>
    </row>
    <row r="37" spans="1:5" ht="25.5">
      <c r="A37" s="35" t="s">
        <v>54</v>
      </c>
      <c r="E37" s="39" t="s">
        <v>1457</v>
      </c>
    </row>
    <row r="38" spans="1:5" ht="12.75">
      <c r="A38" s="35" t="s">
        <v>55</v>
      </c>
      <c r="E38" s="40" t="s">
        <v>1458</v>
      </c>
    </row>
    <row r="39" spans="1:5" ht="51">
      <c r="A39" t="s">
        <v>56</v>
      </c>
      <c r="E39" s="39" t="s">
        <v>1459</v>
      </c>
    </row>
    <row r="40" spans="1:16" ht="12.75">
      <c r="A40" t="s">
        <v>49</v>
      </c>
      <c s="34" t="s">
        <v>82</v>
      </c>
      <c s="34" t="s">
        <v>1460</v>
      </c>
      <c s="35" t="s">
        <v>5</v>
      </c>
      <c s="6" t="s">
        <v>1461</v>
      </c>
      <c s="36" t="s">
        <v>52</v>
      </c>
      <c s="37">
        <v>0.3</v>
      </c>
      <c s="36">
        <v>0</v>
      </c>
      <c s="36">
        <f>ROUND(G40*H40,6)</f>
      </c>
      <c r="L40" s="38">
        <v>0</v>
      </c>
      <c s="32">
        <f>ROUND(ROUND(L40,2)*ROUND(G40,3),2)</f>
      </c>
      <c s="36" t="s">
        <v>53</v>
      </c>
      <c>
        <f>(M40*21)/100</f>
      </c>
      <c t="s">
        <v>27</v>
      </c>
    </row>
    <row r="41" spans="1:5" ht="12.75">
      <c r="A41" s="35" t="s">
        <v>54</v>
      </c>
      <c r="E41" s="39" t="s">
        <v>5</v>
      </c>
    </row>
    <row r="42" spans="1:5" ht="12.75">
      <c r="A42" s="35" t="s">
        <v>55</v>
      </c>
      <c r="E42" s="40" t="s">
        <v>1462</v>
      </c>
    </row>
    <row r="43" spans="1:5" ht="204">
      <c r="A43" t="s">
        <v>56</v>
      </c>
      <c r="E43" s="39" t="s">
        <v>1463</v>
      </c>
    </row>
    <row r="44" spans="1:16" ht="25.5">
      <c r="A44" t="s">
        <v>49</v>
      </c>
      <c s="34" t="s">
        <v>86</v>
      </c>
      <c s="34" t="s">
        <v>1464</v>
      </c>
      <c s="35" t="s">
        <v>5</v>
      </c>
      <c s="6" t="s">
        <v>1465</v>
      </c>
      <c s="36" t="s">
        <v>74</v>
      </c>
      <c s="37">
        <v>163</v>
      </c>
      <c s="36">
        <v>0</v>
      </c>
      <c s="36">
        <f>ROUND(G44*H44,6)</f>
      </c>
      <c r="L44" s="38">
        <v>0</v>
      </c>
      <c s="32">
        <f>ROUND(ROUND(L44,2)*ROUND(G44,3),2)</f>
      </c>
      <c s="36" t="s">
        <v>655</v>
      </c>
      <c>
        <f>(M44*21)/100</f>
      </c>
      <c t="s">
        <v>27</v>
      </c>
    </row>
    <row r="45" spans="1:5" ht="12.75">
      <c r="A45" s="35" t="s">
        <v>54</v>
      </c>
      <c r="E45" s="39" t="s">
        <v>1466</v>
      </c>
    </row>
    <row r="46" spans="1:5" ht="12.75">
      <c r="A46" s="35" t="s">
        <v>55</v>
      </c>
      <c r="E46" s="40" t="s">
        <v>1467</v>
      </c>
    </row>
    <row r="47" spans="1:5" ht="153">
      <c r="A47" t="s">
        <v>56</v>
      </c>
      <c r="E47" s="39" t="s">
        <v>1468</v>
      </c>
    </row>
    <row r="48" spans="1:13" ht="12.75">
      <c r="A48" t="s">
        <v>46</v>
      </c>
      <c r="C48" s="31" t="s">
        <v>86</v>
      </c>
      <c r="E48" s="33" t="s">
        <v>1132</v>
      </c>
      <c r="J48" s="32">
        <f>0</f>
      </c>
      <c s="32">
        <f>0</f>
      </c>
      <c s="32">
        <f>0+L49+L53+L57+L61</f>
      </c>
      <c s="32">
        <f>0+M49+M53+M57+M61</f>
      </c>
    </row>
    <row r="49" spans="1:16" ht="25.5">
      <c r="A49" t="s">
        <v>49</v>
      </c>
      <c s="34" t="s">
        <v>90</v>
      </c>
      <c s="34" t="s">
        <v>1469</v>
      </c>
      <c s="35" t="s">
        <v>5</v>
      </c>
      <c s="6" t="s">
        <v>1470</v>
      </c>
      <c s="36" t="s">
        <v>65</v>
      </c>
      <c s="37">
        <v>2</v>
      </c>
      <c s="36">
        <v>0</v>
      </c>
      <c s="36">
        <f>ROUND(G49*H49,6)</f>
      </c>
      <c r="L49" s="38">
        <v>0</v>
      </c>
      <c s="32">
        <f>ROUND(ROUND(L49,2)*ROUND(G49,3),2)</f>
      </c>
      <c s="36" t="s">
        <v>53</v>
      </c>
      <c>
        <f>(M49*21)/100</f>
      </c>
      <c t="s">
        <v>27</v>
      </c>
    </row>
    <row r="50" spans="1:5" ht="12.75">
      <c r="A50" s="35" t="s">
        <v>54</v>
      </c>
      <c r="E50" s="39" t="s">
        <v>1471</v>
      </c>
    </row>
    <row r="51" spans="1:5" ht="12.75">
      <c r="A51" s="35" t="s">
        <v>55</v>
      </c>
      <c r="E51" s="40" t="s">
        <v>5</v>
      </c>
    </row>
    <row r="52" spans="1:5" ht="242.25">
      <c r="A52" t="s">
        <v>56</v>
      </c>
      <c r="E52" s="39" t="s">
        <v>1472</v>
      </c>
    </row>
    <row r="53" spans="1:16" ht="25.5">
      <c r="A53" t="s">
        <v>49</v>
      </c>
      <c s="34" t="s">
        <v>94</v>
      </c>
      <c s="34" t="s">
        <v>1473</v>
      </c>
      <c s="35" t="s">
        <v>5</v>
      </c>
      <c s="6" t="s">
        <v>1474</v>
      </c>
      <c s="36" t="s">
        <v>65</v>
      </c>
      <c s="37">
        <v>3</v>
      </c>
      <c s="36">
        <v>0</v>
      </c>
      <c s="36">
        <f>ROUND(G53*H53,6)</f>
      </c>
      <c r="L53" s="38">
        <v>0</v>
      </c>
      <c s="32">
        <f>ROUND(ROUND(L53,2)*ROUND(G53,3),2)</f>
      </c>
      <c s="36" t="s">
        <v>53</v>
      </c>
      <c>
        <f>(M53*21)/100</f>
      </c>
      <c t="s">
        <v>27</v>
      </c>
    </row>
    <row r="54" spans="1:5" ht="12.75">
      <c r="A54" s="35" t="s">
        <v>54</v>
      </c>
      <c r="E54" s="39" t="s">
        <v>1475</v>
      </c>
    </row>
    <row r="55" spans="1:5" ht="12.75">
      <c r="A55" s="35" t="s">
        <v>55</v>
      </c>
      <c r="E55" s="40" t="s">
        <v>1476</v>
      </c>
    </row>
    <row r="56" spans="1:5" ht="242.25">
      <c r="A56" t="s">
        <v>56</v>
      </c>
      <c r="E56" s="39" t="s">
        <v>1472</v>
      </c>
    </row>
    <row r="57" spans="1:16" ht="25.5">
      <c r="A57" t="s">
        <v>49</v>
      </c>
      <c s="34" t="s">
        <v>97</v>
      </c>
      <c s="34" t="s">
        <v>1477</v>
      </c>
      <c s="35" t="s">
        <v>5</v>
      </c>
      <c s="6" t="s">
        <v>1478</v>
      </c>
      <c s="36" t="s">
        <v>65</v>
      </c>
      <c s="37">
        <v>188</v>
      </c>
      <c s="36">
        <v>0</v>
      </c>
      <c s="36">
        <f>ROUND(G57*H57,6)</f>
      </c>
      <c r="L57" s="38">
        <v>0</v>
      </c>
      <c s="32">
        <f>ROUND(ROUND(L57,2)*ROUND(G57,3),2)</f>
      </c>
      <c s="36" t="s">
        <v>53</v>
      </c>
      <c>
        <f>(M57*21)/100</f>
      </c>
      <c t="s">
        <v>27</v>
      </c>
    </row>
    <row r="58" spans="1:5" ht="12.75">
      <c r="A58" s="35" t="s">
        <v>54</v>
      </c>
      <c r="E58" s="39" t="s">
        <v>1479</v>
      </c>
    </row>
    <row r="59" spans="1:5" ht="12.75">
      <c r="A59" s="35" t="s">
        <v>55</v>
      </c>
      <c r="E59" s="40" t="s">
        <v>1480</v>
      </c>
    </row>
    <row r="60" spans="1:5" ht="267.75">
      <c r="A60" t="s">
        <v>56</v>
      </c>
      <c r="E60" s="39" t="s">
        <v>1481</v>
      </c>
    </row>
    <row r="61" spans="1:16" ht="12.75">
      <c r="A61" t="s">
        <v>49</v>
      </c>
      <c s="34" t="s">
        <v>101</v>
      </c>
      <c s="34" t="s">
        <v>1482</v>
      </c>
      <c s="35" t="s">
        <v>5</v>
      </c>
      <c s="6" t="s">
        <v>1483</v>
      </c>
      <c s="36" t="s">
        <v>65</v>
      </c>
      <c s="37">
        <v>193</v>
      </c>
      <c s="36">
        <v>0</v>
      </c>
      <c s="36">
        <f>ROUND(G61*H61,6)</f>
      </c>
      <c r="L61" s="38">
        <v>0</v>
      </c>
      <c s="32">
        <f>ROUND(ROUND(L61,2)*ROUND(G61,3),2)</f>
      </c>
      <c s="36" t="s">
        <v>53</v>
      </c>
      <c>
        <f>(M61*21)/100</f>
      </c>
      <c t="s">
        <v>27</v>
      </c>
    </row>
    <row r="62" spans="1:5" ht="12.75">
      <c r="A62" s="35" t="s">
        <v>54</v>
      </c>
      <c r="E62" s="39" t="s">
        <v>5</v>
      </c>
    </row>
    <row r="63" spans="1:5" ht="12.75">
      <c r="A63" s="35" t="s">
        <v>55</v>
      </c>
      <c r="E63" s="40" t="s">
        <v>1484</v>
      </c>
    </row>
    <row r="64" spans="1:5" ht="191.25">
      <c r="A64" t="s">
        <v>56</v>
      </c>
      <c r="E64" s="39" t="s">
        <v>1485</v>
      </c>
    </row>
    <row r="65" spans="1:13" ht="12.75">
      <c r="A65" t="s">
        <v>46</v>
      </c>
      <c r="C65" s="31" t="s">
        <v>1370</v>
      </c>
      <c r="E65" s="33" t="s">
        <v>650</v>
      </c>
      <c r="J65" s="32">
        <f>0</f>
      </c>
      <c s="32">
        <f>0</f>
      </c>
      <c s="32">
        <f>0+L66+L70</f>
      </c>
      <c s="32">
        <f>0+M66+M70</f>
      </c>
    </row>
    <row r="66" spans="1:16" ht="25.5">
      <c r="A66" t="s">
        <v>49</v>
      </c>
      <c s="34" t="s">
        <v>105</v>
      </c>
      <c s="34" t="s">
        <v>1371</v>
      </c>
      <c s="35" t="s">
        <v>652</v>
      </c>
      <c s="6" t="s">
        <v>1372</v>
      </c>
      <c s="36" t="s">
        <v>654</v>
      </c>
      <c s="37">
        <v>0.715</v>
      </c>
      <c s="36">
        <v>0</v>
      </c>
      <c s="36">
        <f>ROUND(G66*H66,6)</f>
      </c>
      <c r="L66" s="38">
        <v>0</v>
      </c>
      <c s="32">
        <f>ROUND(ROUND(L66,2)*ROUND(G66,3),2)</f>
      </c>
      <c s="36" t="s">
        <v>655</v>
      </c>
      <c>
        <f>(M66*21)/100</f>
      </c>
      <c t="s">
        <v>27</v>
      </c>
    </row>
    <row r="67" spans="1:5" ht="12.75">
      <c r="A67" s="35" t="s">
        <v>54</v>
      </c>
      <c r="E67" s="39" t="s">
        <v>656</v>
      </c>
    </row>
    <row r="68" spans="1:5" ht="12.75">
      <c r="A68" s="35" t="s">
        <v>55</v>
      </c>
      <c r="E68" s="40" t="s">
        <v>1486</v>
      </c>
    </row>
    <row r="69" spans="1:5" ht="165.75">
      <c r="A69" t="s">
        <v>56</v>
      </c>
      <c r="E69" s="39" t="s">
        <v>657</v>
      </c>
    </row>
    <row r="70" spans="1:16" ht="25.5">
      <c r="A70" t="s">
        <v>49</v>
      </c>
      <c s="34" t="s">
        <v>109</v>
      </c>
      <c s="34" t="s">
        <v>1375</v>
      </c>
      <c s="35" t="s">
        <v>652</v>
      </c>
      <c s="6" t="s">
        <v>1376</v>
      </c>
      <c s="36" t="s">
        <v>654</v>
      </c>
      <c s="37">
        <v>7.15</v>
      </c>
      <c s="36">
        <v>0</v>
      </c>
      <c s="36">
        <f>ROUND(G70*H70,6)</f>
      </c>
      <c r="L70" s="38">
        <v>0</v>
      </c>
      <c s="32">
        <f>ROUND(ROUND(L70,2)*ROUND(G70,3),2)</f>
      </c>
      <c s="36" t="s">
        <v>655</v>
      </c>
      <c>
        <f>(M70*21)/100</f>
      </c>
      <c t="s">
        <v>27</v>
      </c>
    </row>
    <row r="71" spans="1:5" ht="12.75">
      <c r="A71" s="35" t="s">
        <v>54</v>
      </c>
      <c r="E71" s="39" t="s">
        <v>1487</v>
      </c>
    </row>
    <row r="72" spans="1:5" ht="12.75">
      <c r="A72" s="35" t="s">
        <v>55</v>
      </c>
      <c r="E72" s="40" t="s">
        <v>1488</v>
      </c>
    </row>
    <row r="73" spans="1:5" ht="165.75">
      <c r="A73" t="s">
        <v>56</v>
      </c>
      <c r="E73"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1489</v>
      </c>
      <c s="41">
        <f>Rekapitulace!C30</f>
      </c>
      <c s="20" t="s">
        <v>0</v>
      </c>
      <c t="s">
        <v>23</v>
      </c>
      <c t="s">
        <v>27</v>
      </c>
    </row>
    <row r="4" spans="1:16" ht="32" customHeight="1">
      <c r="A4" s="24" t="s">
        <v>20</v>
      </c>
      <c s="25" t="s">
        <v>28</v>
      </c>
      <c s="27" t="s">
        <v>1489</v>
      </c>
      <c r="E4" s="26" t="s">
        <v>1490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COUNTIFS(L8:L263,"=0",A8:A263,"P")+COUNTIFS(L8:L263,"",A8:A263,"P")+SUM(Q8:Q263)</f>
      </c>
    </row>
    <row r="8" spans="1:13" ht="12.75">
      <c r="A8" t="s">
        <v>44</v>
      </c>
      <c r="C8" s="28" t="s">
        <v>1493</v>
      </c>
      <c r="E8" s="30" t="s">
        <v>1492</v>
      </c>
      <c r="J8" s="29">
        <f>0+J9+J14+J27+J72+J105+J122+J131+J192+J201+J246</f>
      </c>
      <c s="29">
        <f>0+K9+K14+K27+K72+K105+K122+K131+K192+K201+K246</f>
      </c>
      <c s="29">
        <f>0+L9+L14+L27+L72+L105+L122+L131+L192+L201+L246</f>
      </c>
      <c s="29">
        <f>0+M9+M14+M27+M72+M105+M122+M131+M192+M201+M246</f>
      </c>
    </row>
    <row r="9" spans="1:13" ht="12.75">
      <c r="A9" t="s">
        <v>46</v>
      </c>
      <c r="C9" s="31" t="s">
        <v>331</v>
      </c>
      <c r="E9" s="33" t="s">
        <v>1226</v>
      </c>
      <c r="J9" s="32">
        <f>0</f>
      </c>
      <c s="32">
        <f>0</f>
      </c>
      <c s="32">
        <f>0+L10</f>
      </c>
      <c s="32">
        <f>0+M10</f>
      </c>
    </row>
    <row r="10" spans="1:16" ht="12.75">
      <c r="A10" t="s">
        <v>49</v>
      </c>
      <c s="34" t="s">
        <v>47</v>
      </c>
      <c s="34" t="s">
        <v>1494</v>
      </c>
      <c s="35" t="s">
        <v>5</v>
      </c>
      <c s="6" t="s">
        <v>1495</v>
      </c>
      <c s="36" t="s">
        <v>428</v>
      </c>
      <c s="37">
        <v>24</v>
      </c>
      <c s="36">
        <v>0</v>
      </c>
      <c s="36">
        <f>ROUND(G10*H10,6)</f>
      </c>
      <c r="L10" s="38">
        <v>0</v>
      </c>
      <c s="32">
        <f>ROUND(ROUND(L10,2)*ROUND(G10,3),2)</f>
      </c>
      <c s="36" t="s">
        <v>415</v>
      </c>
      <c>
        <f>(M10*21)/100</f>
      </c>
      <c t="s">
        <v>27</v>
      </c>
    </row>
    <row r="11" spans="1:5" ht="12.75">
      <c r="A11" s="35" t="s">
        <v>54</v>
      </c>
      <c r="E11" s="39" t="s">
        <v>1496</v>
      </c>
    </row>
    <row r="12" spans="1:5" ht="12.75">
      <c r="A12" s="35" t="s">
        <v>55</v>
      </c>
      <c r="E12" s="40" t="s">
        <v>1497</v>
      </c>
    </row>
    <row r="13" spans="1:5" ht="12.75">
      <c r="A13" t="s">
        <v>56</v>
      </c>
      <c r="E13" s="39" t="s">
        <v>1498</v>
      </c>
    </row>
    <row r="14" spans="1:13" ht="12.75">
      <c r="A14" t="s">
        <v>46</v>
      </c>
      <c r="C14" s="31" t="s">
        <v>47</v>
      </c>
      <c r="E14" s="33" t="s">
        <v>48</v>
      </c>
      <c r="J14" s="32">
        <f>0</f>
      </c>
      <c s="32">
        <f>0</f>
      </c>
      <c s="32">
        <f>0+L15+L19+L23</f>
      </c>
      <c s="32">
        <f>0+M15+M19+M23</f>
      </c>
    </row>
    <row r="15" spans="1:16" ht="12.75">
      <c r="A15" t="s">
        <v>49</v>
      </c>
      <c s="34" t="s">
        <v>27</v>
      </c>
      <c s="34" t="s">
        <v>1499</v>
      </c>
      <c s="35" t="s">
        <v>5</v>
      </c>
      <c s="6" t="s">
        <v>1500</v>
      </c>
      <c s="36" t="s">
        <v>52</v>
      </c>
      <c s="37">
        <v>35</v>
      </c>
      <c s="36">
        <v>0</v>
      </c>
      <c s="36">
        <f>ROUND(G15*H15,6)</f>
      </c>
      <c r="L15" s="38">
        <v>0</v>
      </c>
      <c s="32">
        <f>ROUND(ROUND(L15,2)*ROUND(G15,3),2)</f>
      </c>
      <c s="36" t="s">
        <v>415</v>
      </c>
      <c>
        <f>(M15*21)/100</f>
      </c>
      <c t="s">
        <v>27</v>
      </c>
    </row>
    <row r="16" spans="1:5" ht="12.75">
      <c r="A16" s="35" t="s">
        <v>54</v>
      </c>
      <c r="E16" s="39" t="s">
        <v>5</v>
      </c>
    </row>
    <row r="17" spans="1:5" ht="12.75">
      <c r="A17" s="35" t="s">
        <v>55</v>
      </c>
      <c r="E17" s="40" t="s">
        <v>5</v>
      </c>
    </row>
    <row r="18" spans="1:5" ht="63.75">
      <c r="A18" t="s">
        <v>56</v>
      </c>
      <c r="E18" s="39" t="s">
        <v>1501</v>
      </c>
    </row>
    <row r="19" spans="1:16" ht="12.75">
      <c r="A19" t="s">
        <v>49</v>
      </c>
      <c s="34" t="s">
        <v>26</v>
      </c>
      <c s="34" t="s">
        <v>1502</v>
      </c>
      <c s="35" t="s">
        <v>5</v>
      </c>
      <c s="6" t="s">
        <v>1503</v>
      </c>
      <c s="36" t="s">
        <v>52</v>
      </c>
      <c s="37">
        <v>1428.68</v>
      </c>
      <c s="36">
        <v>0</v>
      </c>
      <c s="36">
        <f>ROUND(G19*H19,6)</f>
      </c>
      <c r="L19" s="38">
        <v>0</v>
      </c>
      <c s="32">
        <f>ROUND(ROUND(L19,2)*ROUND(G19,3),2)</f>
      </c>
      <c s="36" t="s">
        <v>415</v>
      </c>
      <c>
        <f>(M19*21)/100</f>
      </c>
      <c t="s">
        <v>27</v>
      </c>
    </row>
    <row r="20" spans="1:5" ht="12.75">
      <c r="A20" s="35" t="s">
        <v>54</v>
      </c>
      <c r="E20" s="39" t="s">
        <v>1504</v>
      </c>
    </row>
    <row r="21" spans="1:5" ht="12.75">
      <c r="A21" s="35" t="s">
        <v>55</v>
      </c>
      <c r="E21" s="40" t="s">
        <v>1505</v>
      </c>
    </row>
    <row r="22" spans="1:5" ht="344.25">
      <c r="A22" t="s">
        <v>56</v>
      </c>
      <c r="E22" s="39" t="s">
        <v>57</v>
      </c>
    </row>
    <row r="23" spans="1:16" ht="12.75">
      <c r="A23" t="s">
        <v>49</v>
      </c>
      <c s="34" t="s">
        <v>62</v>
      </c>
      <c s="34" t="s">
        <v>1506</v>
      </c>
      <c s="35" t="s">
        <v>5</v>
      </c>
      <c s="6" t="s">
        <v>1507</v>
      </c>
      <c s="36" t="s">
        <v>52</v>
      </c>
      <c s="37">
        <v>1428.68</v>
      </c>
      <c s="36">
        <v>0</v>
      </c>
      <c s="36">
        <f>ROUND(G23*H23,6)</f>
      </c>
      <c r="L23" s="38">
        <v>0</v>
      </c>
      <c s="32">
        <f>ROUND(ROUND(L23,2)*ROUND(G23,3),2)</f>
      </c>
      <c s="36" t="s">
        <v>415</v>
      </c>
      <c>
        <f>(M23*21)/100</f>
      </c>
      <c t="s">
        <v>27</v>
      </c>
    </row>
    <row r="24" spans="1:5" ht="12.75">
      <c r="A24" s="35" t="s">
        <v>54</v>
      </c>
      <c r="E24" s="39" t="s">
        <v>5</v>
      </c>
    </row>
    <row r="25" spans="1:5" ht="12.75">
      <c r="A25" s="35" t="s">
        <v>55</v>
      </c>
      <c r="E25" s="40" t="s">
        <v>1505</v>
      </c>
    </row>
    <row r="26" spans="1:5" ht="191.25">
      <c r="A26" t="s">
        <v>56</v>
      </c>
      <c r="E26" s="39" t="s">
        <v>1508</v>
      </c>
    </row>
    <row r="27" spans="1:13" ht="12.75">
      <c r="A27" t="s">
        <v>46</v>
      </c>
      <c r="C27" s="31" t="s">
        <v>27</v>
      </c>
      <c r="E27" s="33" t="s">
        <v>985</v>
      </c>
      <c r="J27" s="32">
        <f>0</f>
      </c>
      <c s="32">
        <f>0</f>
      </c>
      <c s="32">
        <f>0+L28+L32+L36+L40+L44+L48+L52+L56+L60+L64+L68</f>
      </c>
      <c s="32">
        <f>0+M28+M32+M36+M40+M44+M48+M52+M56+M60+M64+M68</f>
      </c>
    </row>
    <row r="28" spans="1:16" ht="12.75">
      <c r="A28" t="s">
        <v>49</v>
      </c>
      <c s="34" t="s">
        <v>71</v>
      </c>
      <c s="34" t="s">
        <v>1509</v>
      </c>
      <c s="35" t="s">
        <v>5</v>
      </c>
      <c s="6" t="s">
        <v>1510</v>
      </c>
      <c s="36" t="s">
        <v>80</v>
      </c>
      <c s="37">
        <v>4</v>
      </c>
      <c s="36">
        <v>0</v>
      </c>
      <c s="36">
        <f>ROUND(G28*H28,6)</f>
      </c>
      <c r="L28" s="38">
        <v>0</v>
      </c>
      <c s="32">
        <f>ROUND(ROUND(L28,2)*ROUND(G28,3),2)</f>
      </c>
      <c s="36" t="s">
        <v>415</v>
      </c>
      <c>
        <f>(M28*21)/100</f>
      </c>
      <c t="s">
        <v>27</v>
      </c>
    </row>
    <row r="29" spans="1:5" ht="12.75">
      <c r="A29" s="35" t="s">
        <v>54</v>
      </c>
      <c r="E29" s="39" t="s">
        <v>1511</v>
      </c>
    </row>
    <row r="30" spans="1:5" ht="12.75">
      <c r="A30" s="35" t="s">
        <v>55</v>
      </c>
      <c r="E30" s="40" t="s">
        <v>1512</v>
      </c>
    </row>
    <row r="31" spans="1:5" ht="12.75">
      <c r="A31" t="s">
        <v>56</v>
      </c>
      <c r="E31" s="39" t="s">
        <v>1513</v>
      </c>
    </row>
    <row r="32" spans="1:16" ht="12.75">
      <c r="A32" t="s">
        <v>49</v>
      </c>
      <c s="34" t="s">
        <v>82</v>
      </c>
      <c s="34" t="s">
        <v>1514</v>
      </c>
      <c s="35" t="s">
        <v>5</v>
      </c>
      <c s="6" t="s">
        <v>1515</v>
      </c>
      <c s="36" t="s">
        <v>74</v>
      </c>
      <c s="37">
        <v>29.12</v>
      </c>
      <c s="36">
        <v>0</v>
      </c>
      <c s="36">
        <f>ROUND(G32*H32,6)</f>
      </c>
      <c r="L32" s="38">
        <v>0</v>
      </c>
      <c s="32">
        <f>ROUND(ROUND(L32,2)*ROUND(G32,3),2)</f>
      </c>
      <c s="36" t="s">
        <v>415</v>
      </c>
      <c>
        <f>(M32*21)/100</f>
      </c>
      <c t="s">
        <v>27</v>
      </c>
    </row>
    <row r="33" spans="1:5" ht="12.75">
      <c r="A33" s="35" t="s">
        <v>54</v>
      </c>
      <c r="E33" s="39" t="s">
        <v>5</v>
      </c>
    </row>
    <row r="34" spans="1:5" ht="51">
      <c r="A34" s="35" t="s">
        <v>55</v>
      </c>
      <c r="E34" s="40" t="s">
        <v>1516</v>
      </c>
    </row>
    <row r="35" spans="1:5" ht="331.5">
      <c r="A35" t="s">
        <v>56</v>
      </c>
      <c r="E35" s="39" t="s">
        <v>1517</v>
      </c>
    </row>
    <row r="36" spans="1:16" ht="12.75">
      <c r="A36" t="s">
        <v>49</v>
      </c>
      <c s="34" t="s">
        <v>86</v>
      </c>
      <c s="34" t="s">
        <v>1518</v>
      </c>
      <c s="35" t="s">
        <v>5</v>
      </c>
      <c s="6" t="s">
        <v>1519</v>
      </c>
      <c s="36" t="s">
        <v>65</v>
      </c>
      <c s="37">
        <v>98.8</v>
      </c>
      <c s="36">
        <v>0</v>
      </c>
      <c s="36">
        <f>ROUND(G36*H36,6)</f>
      </c>
      <c r="L36" s="38">
        <v>0</v>
      </c>
      <c s="32">
        <f>ROUND(ROUND(L36,2)*ROUND(G36,3),2)</f>
      </c>
      <c s="36" t="s">
        <v>415</v>
      </c>
      <c>
        <f>(M36*21)/100</f>
      </c>
      <c t="s">
        <v>27</v>
      </c>
    </row>
    <row r="37" spans="1:5" ht="12.75">
      <c r="A37" s="35" t="s">
        <v>54</v>
      </c>
      <c r="E37" s="39" t="s">
        <v>5</v>
      </c>
    </row>
    <row r="38" spans="1:5" ht="12.75">
      <c r="A38" s="35" t="s">
        <v>55</v>
      </c>
      <c r="E38" s="40" t="s">
        <v>1520</v>
      </c>
    </row>
    <row r="39" spans="1:5" ht="12.75">
      <c r="A39" t="s">
        <v>56</v>
      </c>
      <c r="E39" s="39" t="s">
        <v>1521</v>
      </c>
    </row>
    <row r="40" spans="1:16" ht="12.75">
      <c r="A40" t="s">
        <v>49</v>
      </c>
      <c s="34" t="s">
        <v>90</v>
      </c>
      <c s="34" t="s">
        <v>1522</v>
      </c>
      <c s="35" t="s">
        <v>5</v>
      </c>
      <c s="6" t="s">
        <v>1523</v>
      </c>
      <c s="36" t="s">
        <v>74</v>
      </c>
      <c s="37">
        <v>29.12</v>
      </c>
      <c s="36">
        <v>0</v>
      </c>
      <c s="36">
        <f>ROUND(G40*H40,6)</f>
      </c>
      <c r="L40" s="38">
        <v>0</v>
      </c>
      <c s="32">
        <f>ROUND(ROUND(L40,2)*ROUND(G40,3),2)</f>
      </c>
      <c s="36" t="s">
        <v>415</v>
      </c>
      <c>
        <f>(M40*21)/100</f>
      </c>
      <c t="s">
        <v>27</v>
      </c>
    </row>
    <row r="41" spans="1:5" ht="12.75">
      <c r="A41" s="35" t="s">
        <v>54</v>
      </c>
      <c r="E41" s="39" t="s">
        <v>5</v>
      </c>
    </row>
    <row r="42" spans="1:5" ht="51">
      <c r="A42" s="35" t="s">
        <v>55</v>
      </c>
      <c r="E42" s="40" t="s">
        <v>1516</v>
      </c>
    </row>
    <row r="43" spans="1:5" ht="12.75">
      <c r="A43" t="s">
        <v>56</v>
      </c>
      <c r="E43" s="39" t="s">
        <v>1521</v>
      </c>
    </row>
    <row r="44" spans="1:16" ht="12.75">
      <c r="A44" t="s">
        <v>49</v>
      </c>
      <c s="34" t="s">
        <v>94</v>
      </c>
      <c s="34" t="s">
        <v>1524</v>
      </c>
      <c s="35" t="s">
        <v>5</v>
      </c>
      <c s="6" t="s">
        <v>1525</v>
      </c>
      <c s="36" t="s">
        <v>52</v>
      </c>
      <c s="37">
        <v>1.35</v>
      </c>
      <c s="36">
        <v>0</v>
      </c>
      <c s="36">
        <f>ROUND(G44*H44,6)</f>
      </c>
      <c r="L44" s="38">
        <v>0</v>
      </c>
      <c s="32">
        <f>ROUND(ROUND(L44,2)*ROUND(G44,3),2)</f>
      </c>
      <c s="36" t="s">
        <v>415</v>
      </c>
      <c>
        <f>(M44*21)/100</f>
      </c>
      <c t="s">
        <v>27</v>
      </c>
    </row>
    <row r="45" spans="1:5" ht="12.75">
      <c r="A45" s="35" t="s">
        <v>54</v>
      </c>
      <c r="E45" s="39" t="s">
        <v>5</v>
      </c>
    </row>
    <row r="46" spans="1:5" ht="12.75">
      <c r="A46" s="35" t="s">
        <v>55</v>
      </c>
      <c r="E46" s="40" t="s">
        <v>1526</v>
      </c>
    </row>
    <row r="47" spans="1:5" ht="38.25">
      <c r="A47" t="s">
        <v>56</v>
      </c>
      <c r="E47" s="39" t="s">
        <v>1527</v>
      </c>
    </row>
    <row r="48" spans="1:16" ht="12.75">
      <c r="A48" t="s">
        <v>49</v>
      </c>
      <c s="34" t="s">
        <v>97</v>
      </c>
      <c s="34" t="s">
        <v>1528</v>
      </c>
      <c s="35" t="s">
        <v>5</v>
      </c>
      <c s="6" t="s">
        <v>1529</v>
      </c>
      <c s="36" t="s">
        <v>52</v>
      </c>
      <c s="37">
        <v>3.75</v>
      </c>
      <c s="36">
        <v>0</v>
      </c>
      <c s="36">
        <f>ROUND(G48*H48,6)</f>
      </c>
      <c r="L48" s="38">
        <v>0</v>
      </c>
      <c s="32">
        <f>ROUND(ROUND(L48,2)*ROUND(G48,3),2)</f>
      </c>
      <c s="36" t="s">
        <v>415</v>
      </c>
      <c>
        <f>(M48*21)/100</f>
      </c>
      <c t="s">
        <v>27</v>
      </c>
    </row>
    <row r="49" spans="1:5" ht="12.75">
      <c r="A49" s="35" t="s">
        <v>54</v>
      </c>
      <c r="E49" s="39" t="s">
        <v>5</v>
      </c>
    </row>
    <row r="50" spans="1:5" ht="12.75">
      <c r="A50" s="35" t="s">
        <v>55</v>
      </c>
      <c r="E50" s="40" t="s">
        <v>1530</v>
      </c>
    </row>
    <row r="51" spans="1:5" ht="369.75">
      <c r="A51" t="s">
        <v>56</v>
      </c>
      <c r="E51" s="39" t="s">
        <v>988</v>
      </c>
    </row>
    <row r="52" spans="1:16" ht="12.75">
      <c r="A52" t="s">
        <v>49</v>
      </c>
      <c s="34" t="s">
        <v>101</v>
      </c>
      <c s="34" t="s">
        <v>1531</v>
      </c>
      <c s="35" t="s">
        <v>5</v>
      </c>
      <c s="6" t="s">
        <v>1532</v>
      </c>
      <c s="36" t="s">
        <v>654</v>
      </c>
      <c s="37">
        <v>0.2</v>
      </c>
      <c s="36">
        <v>0</v>
      </c>
      <c s="36">
        <f>ROUND(G52*H52,6)</f>
      </c>
      <c r="L52" s="38">
        <v>0</v>
      </c>
      <c s="32">
        <f>ROUND(ROUND(L52,2)*ROUND(G52,3),2)</f>
      </c>
      <c s="36" t="s">
        <v>415</v>
      </c>
      <c>
        <f>(M52*21)/100</f>
      </c>
      <c t="s">
        <v>27</v>
      </c>
    </row>
    <row r="53" spans="1:5" ht="12.75">
      <c r="A53" s="35" t="s">
        <v>54</v>
      </c>
      <c r="E53" s="39" t="s">
        <v>5</v>
      </c>
    </row>
    <row r="54" spans="1:5" ht="12.75">
      <c r="A54" s="35" t="s">
        <v>55</v>
      </c>
      <c r="E54" s="40" t="s">
        <v>1533</v>
      </c>
    </row>
    <row r="55" spans="1:5" ht="280.5">
      <c r="A55" t="s">
        <v>56</v>
      </c>
      <c r="E55" s="39" t="s">
        <v>1534</v>
      </c>
    </row>
    <row r="56" spans="1:16" ht="12.75">
      <c r="A56" t="s">
        <v>49</v>
      </c>
      <c s="34" t="s">
        <v>287</v>
      </c>
      <c s="34" t="s">
        <v>1535</v>
      </c>
      <c s="35" t="s">
        <v>5</v>
      </c>
      <c s="6" t="s">
        <v>1536</v>
      </c>
      <c s="36" t="s">
        <v>654</v>
      </c>
      <c s="37">
        <v>1.03</v>
      </c>
      <c s="36">
        <v>0</v>
      </c>
      <c s="36">
        <f>ROUND(G56*H56,6)</f>
      </c>
      <c r="L56" s="38">
        <v>0</v>
      </c>
      <c s="32">
        <f>ROUND(ROUND(L56,2)*ROUND(G56,3),2)</f>
      </c>
      <c s="36" t="s">
        <v>415</v>
      </c>
      <c>
        <f>(M56*21)/100</f>
      </c>
      <c t="s">
        <v>27</v>
      </c>
    </row>
    <row r="57" spans="1:5" ht="12.75">
      <c r="A57" s="35" t="s">
        <v>54</v>
      </c>
      <c r="E57" s="39" t="s">
        <v>1537</v>
      </c>
    </row>
    <row r="58" spans="1:5" ht="12.75">
      <c r="A58" s="35" t="s">
        <v>55</v>
      </c>
      <c r="E58" s="40" t="s">
        <v>1538</v>
      </c>
    </row>
    <row r="59" spans="1:5" ht="38.25">
      <c r="A59" t="s">
        <v>56</v>
      </c>
      <c r="E59" s="39" t="s">
        <v>1539</v>
      </c>
    </row>
    <row r="60" spans="1:16" ht="12.75">
      <c r="A60" t="s">
        <v>49</v>
      </c>
      <c s="34" t="s">
        <v>291</v>
      </c>
      <c s="34" t="s">
        <v>1540</v>
      </c>
      <c s="35" t="s">
        <v>5</v>
      </c>
      <c s="6" t="s">
        <v>1541</v>
      </c>
      <c s="36" t="s">
        <v>654</v>
      </c>
      <c s="37">
        <v>133.2</v>
      </c>
      <c s="36">
        <v>0</v>
      </c>
      <c s="36">
        <f>ROUND(G60*H60,6)</f>
      </c>
      <c r="L60" s="38">
        <v>0</v>
      </c>
      <c s="32">
        <f>ROUND(ROUND(L60,2)*ROUND(G60,3),2)</f>
      </c>
      <c s="36" t="s">
        <v>415</v>
      </c>
      <c>
        <f>(M60*21)/100</f>
      </c>
      <c t="s">
        <v>27</v>
      </c>
    </row>
    <row r="61" spans="1:5" ht="12.75">
      <c r="A61" s="35" t="s">
        <v>54</v>
      </c>
      <c r="E61" s="39" t="s">
        <v>1542</v>
      </c>
    </row>
    <row r="62" spans="1:5" ht="12.75">
      <c r="A62" s="35" t="s">
        <v>55</v>
      </c>
      <c r="E62" s="40" t="s">
        <v>1543</v>
      </c>
    </row>
    <row r="63" spans="1:5" ht="344.25">
      <c r="A63" t="s">
        <v>56</v>
      </c>
      <c r="E63" s="39" t="s">
        <v>1544</v>
      </c>
    </row>
    <row r="64" spans="1:16" ht="12.75">
      <c r="A64" t="s">
        <v>49</v>
      </c>
      <c s="34" t="s">
        <v>295</v>
      </c>
      <c s="34" t="s">
        <v>1545</v>
      </c>
      <c s="35" t="s">
        <v>5</v>
      </c>
      <c s="6" t="s">
        <v>1546</v>
      </c>
      <c s="36" t="s">
        <v>65</v>
      </c>
      <c s="37">
        <v>32</v>
      </c>
      <c s="36">
        <v>0</v>
      </c>
      <c s="36">
        <f>ROUND(G64*H64,6)</f>
      </c>
      <c r="L64" s="38">
        <v>0</v>
      </c>
      <c s="32">
        <f>ROUND(ROUND(L64,2)*ROUND(G64,3),2)</f>
      </c>
      <c s="36" t="s">
        <v>53</v>
      </c>
      <c>
        <f>(M64*0)/100</f>
      </c>
      <c t="s">
        <v>331</v>
      </c>
    </row>
    <row r="65" spans="1:5" ht="12.75">
      <c r="A65" s="35" t="s">
        <v>54</v>
      </c>
      <c r="E65" s="39" t="s">
        <v>5</v>
      </c>
    </row>
    <row r="66" spans="1:5" ht="12.75">
      <c r="A66" s="35" t="s">
        <v>55</v>
      </c>
      <c r="E66" s="40" t="s">
        <v>1308</v>
      </c>
    </row>
    <row r="67" spans="1:5" ht="51">
      <c r="A67" t="s">
        <v>56</v>
      </c>
      <c r="E67" s="39" t="s">
        <v>1547</v>
      </c>
    </row>
    <row r="68" spans="1:16" ht="25.5">
      <c r="A68" t="s">
        <v>49</v>
      </c>
      <c s="34" t="s">
        <v>299</v>
      </c>
      <c s="34" t="s">
        <v>1548</v>
      </c>
      <c s="35" t="s">
        <v>5</v>
      </c>
      <c s="6" t="s">
        <v>1549</v>
      </c>
      <c s="36" t="s">
        <v>65</v>
      </c>
      <c s="37">
        <v>35.2</v>
      </c>
      <c s="36">
        <v>0</v>
      </c>
      <c s="36">
        <f>ROUND(G68*H68,6)</f>
      </c>
      <c r="L68" s="38">
        <v>0</v>
      </c>
      <c s="32">
        <f>ROUND(ROUND(L68,2)*ROUND(G68,3),2)</f>
      </c>
      <c s="36" t="s">
        <v>53</v>
      </c>
      <c>
        <f>(M68*0)/100</f>
      </c>
      <c t="s">
        <v>331</v>
      </c>
    </row>
    <row r="69" spans="1:5" ht="12.75">
      <c r="A69" s="35" t="s">
        <v>54</v>
      </c>
      <c r="E69" s="39" t="s">
        <v>5</v>
      </c>
    </row>
    <row r="70" spans="1:5" ht="12.75">
      <c r="A70" s="35" t="s">
        <v>55</v>
      </c>
      <c r="E70" s="40" t="s">
        <v>1550</v>
      </c>
    </row>
    <row r="71" spans="1:5" ht="63.75">
      <c r="A71" t="s">
        <v>56</v>
      </c>
      <c r="E71" s="39" t="s">
        <v>1551</v>
      </c>
    </row>
    <row r="72" spans="1:13" ht="12.75">
      <c r="A72" t="s">
        <v>46</v>
      </c>
      <c r="C72" s="31" t="s">
        <v>26</v>
      </c>
      <c r="E72" s="33" t="s">
        <v>1552</v>
      </c>
      <c r="J72" s="32">
        <f>0</f>
      </c>
      <c s="32">
        <f>0</f>
      </c>
      <c s="32">
        <f>0+L73+L77+L81+L85+L89+L93+L97+L101</f>
      </c>
      <c s="32">
        <f>0+M73+M77+M81+M85+M89+M93+M97+M101</f>
      </c>
    </row>
    <row r="73" spans="1:16" ht="12.75">
      <c r="A73" t="s">
        <v>49</v>
      </c>
      <c s="34" t="s">
        <v>105</v>
      </c>
      <c s="34" t="s">
        <v>1553</v>
      </c>
      <c s="35" t="s">
        <v>5</v>
      </c>
      <c s="6" t="s">
        <v>1554</v>
      </c>
      <c s="36" t="s">
        <v>52</v>
      </c>
      <c s="37">
        <v>8.5</v>
      </c>
      <c s="36">
        <v>0</v>
      </c>
      <c s="36">
        <f>ROUND(G73*H73,6)</f>
      </c>
      <c r="L73" s="38">
        <v>0</v>
      </c>
      <c s="32">
        <f>ROUND(ROUND(L73,2)*ROUND(G73,3),2)</f>
      </c>
      <c s="36" t="s">
        <v>415</v>
      </c>
      <c>
        <f>(M73*21)/100</f>
      </c>
      <c t="s">
        <v>27</v>
      </c>
    </row>
    <row r="74" spans="1:5" ht="12.75">
      <c r="A74" s="35" t="s">
        <v>54</v>
      </c>
      <c r="E74" s="39" t="s">
        <v>1555</v>
      </c>
    </row>
    <row r="75" spans="1:5" ht="12.75">
      <c r="A75" s="35" t="s">
        <v>55</v>
      </c>
      <c r="E75" s="40" t="s">
        <v>1556</v>
      </c>
    </row>
    <row r="76" spans="1:5" ht="369.75">
      <c r="A76" t="s">
        <v>56</v>
      </c>
      <c r="E76" s="39" t="s">
        <v>1557</v>
      </c>
    </row>
    <row r="77" spans="1:16" ht="12.75">
      <c r="A77" t="s">
        <v>49</v>
      </c>
      <c s="34" t="s">
        <v>109</v>
      </c>
      <c s="34" t="s">
        <v>1558</v>
      </c>
      <c s="35" t="s">
        <v>5</v>
      </c>
      <c s="6" t="s">
        <v>1559</v>
      </c>
      <c s="36" t="s">
        <v>654</v>
      </c>
      <c s="37">
        <v>0.432</v>
      </c>
      <c s="36">
        <v>0</v>
      </c>
      <c s="36">
        <f>ROUND(G77*H77,6)</f>
      </c>
      <c r="L77" s="38">
        <v>0</v>
      </c>
      <c s="32">
        <f>ROUND(ROUND(L77,2)*ROUND(G77,3),2)</f>
      </c>
      <c s="36" t="s">
        <v>415</v>
      </c>
      <c>
        <f>(M77*21)/100</f>
      </c>
      <c t="s">
        <v>27</v>
      </c>
    </row>
    <row r="78" spans="1:5" ht="12.75">
      <c r="A78" s="35" t="s">
        <v>54</v>
      </c>
      <c r="E78" s="39" t="s">
        <v>1555</v>
      </c>
    </row>
    <row r="79" spans="1:5" ht="12.75">
      <c r="A79" s="35" t="s">
        <v>55</v>
      </c>
      <c r="E79" s="40" t="s">
        <v>1560</v>
      </c>
    </row>
    <row r="80" spans="1:5" ht="267.75">
      <c r="A80" t="s">
        <v>56</v>
      </c>
      <c r="E80" s="39" t="s">
        <v>1561</v>
      </c>
    </row>
    <row r="81" spans="1:16" ht="12.75">
      <c r="A81" t="s">
        <v>49</v>
      </c>
      <c s="34" t="s">
        <v>113</v>
      </c>
      <c s="34" t="s">
        <v>1562</v>
      </c>
      <c s="35" t="s">
        <v>5</v>
      </c>
      <c s="6" t="s">
        <v>1563</v>
      </c>
      <c s="36" t="s">
        <v>654</v>
      </c>
      <c s="37">
        <v>0.173</v>
      </c>
      <c s="36">
        <v>0</v>
      </c>
      <c s="36">
        <f>ROUND(G81*H81,6)</f>
      </c>
      <c r="L81" s="38">
        <v>0</v>
      </c>
      <c s="32">
        <f>ROUND(ROUND(L81,2)*ROUND(G81,3),2)</f>
      </c>
      <c s="36" t="s">
        <v>415</v>
      </c>
      <c>
        <f>(M81*21)/100</f>
      </c>
      <c t="s">
        <v>27</v>
      </c>
    </row>
    <row r="82" spans="1:5" ht="12.75">
      <c r="A82" s="35" t="s">
        <v>54</v>
      </c>
      <c r="E82" s="39" t="s">
        <v>1564</v>
      </c>
    </row>
    <row r="83" spans="1:5" ht="38.25">
      <c r="A83" s="35" t="s">
        <v>55</v>
      </c>
      <c r="E83" s="40" t="s">
        <v>1565</v>
      </c>
    </row>
    <row r="84" spans="1:5" ht="306">
      <c r="A84" t="s">
        <v>56</v>
      </c>
      <c r="E84" s="39" t="s">
        <v>1566</v>
      </c>
    </row>
    <row r="85" spans="1:16" ht="12.75">
      <c r="A85" t="s">
        <v>49</v>
      </c>
      <c s="34" t="s">
        <v>117</v>
      </c>
      <c s="34" t="s">
        <v>1567</v>
      </c>
      <c s="35" t="s">
        <v>5</v>
      </c>
      <c s="6" t="s">
        <v>1568</v>
      </c>
      <c s="36" t="s">
        <v>52</v>
      </c>
      <c s="37">
        <v>515</v>
      </c>
      <c s="36">
        <v>0</v>
      </c>
      <c s="36">
        <f>ROUND(G85*H85,6)</f>
      </c>
      <c r="L85" s="38">
        <v>0</v>
      </c>
      <c s="32">
        <f>ROUND(ROUND(L85,2)*ROUND(G85,3),2)</f>
      </c>
      <c s="36" t="s">
        <v>415</v>
      </c>
      <c>
        <f>(M85*21)/100</f>
      </c>
      <c t="s">
        <v>27</v>
      </c>
    </row>
    <row r="86" spans="1:5" ht="12.75">
      <c r="A86" s="35" t="s">
        <v>54</v>
      </c>
      <c r="E86" s="39" t="s">
        <v>1569</v>
      </c>
    </row>
    <row r="87" spans="1:5" ht="63.75">
      <c r="A87" s="35" t="s">
        <v>55</v>
      </c>
      <c r="E87" s="40" t="s">
        <v>1570</v>
      </c>
    </row>
    <row r="88" spans="1:5" ht="395.25">
      <c r="A88" t="s">
        <v>56</v>
      </c>
      <c r="E88" s="39" t="s">
        <v>1430</v>
      </c>
    </row>
    <row r="89" spans="1:16" ht="12.75">
      <c r="A89" t="s">
        <v>49</v>
      </c>
      <c s="34" t="s">
        <v>120</v>
      </c>
      <c s="34" t="s">
        <v>1571</v>
      </c>
      <c s="35" t="s">
        <v>47</v>
      </c>
      <c s="6" t="s">
        <v>1572</v>
      </c>
      <c s="36" t="s">
        <v>654</v>
      </c>
      <c s="37">
        <v>11.229</v>
      </c>
      <c s="36">
        <v>0</v>
      </c>
      <c s="36">
        <f>ROUND(G89*H89,6)</f>
      </c>
      <c r="L89" s="38">
        <v>0</v>
      </c>
      <c s="32">
        <f>ROUND(ROUND(L89,2)*ROUND(G89,3),2)</f>
      </c>
      <c s="36" t="s">
        <v>415</v>
      </c>
      <c>
        <f>(M89*21)/100</f>
      </c>
      <c t="s">
        <v>27</v>
      </c>
    </row>
    <row r="90" spans="1:5" ht="12.75">
      <c r="A90" s="35" t="s">
        <v>54</v>
      </c>
      <c r="E90" s="39" t="s">
        <v>1573</v>
      </c>
    </row>
    <row r="91" spans="1:5" ht="12.75">
      <c r="A91" s="35" t="s">
        <v>55</v>
      </c>
      <c r="E91" s="40" t="s">
        <v>1574</v>
      </c>
    </row>
    <row r="92" spans="1:5" ht="267.75">
      <c r="A92" t="s">
        <v>56</v>
      </c>
      <c r="E92" s="39" t="s">
        <v>1575</v>
      </c>
    </row>
    <row r="93" spans="1:16" ht="12.75">
      <c r="A93" t="s">
        <v>49</v>
      </c>
      <c s="34" t="s">
        <v>125</v>
      </c>
      <c s="34" t="s">
        <v>1571</v>
      </c>
      <c s="35" t="s">
        <v>27</v>
      </c>
      <c s="6" t="s">
        <v>1572</v>
      </c>
      <c s="36" t="s">
        <v>654</v>
      </c>
      <c s="37">
        <v>58.067</v>
      </c>
      <c s="36">
        <v>0</v>
      </c>
      <c s="36">
        <f>ROUND(G93*H93,6)</f>
      </c>
      <c r="L93" s="38">
        <v>0</v>
      </c>
      <c s="32">
        <f>ROUND(ROUND(L93,2)*ROUND(G93,3),2)</f>
      </c>
      <c s="36" t="s">
        <v>415</v>
      </c>
      <c>
        <f>(M93*21)/100</f>
      </c>
      <c t="s">
        <v>27</v>
      </c>
    </row>
    <row r="94" spans="1:5" ht="12.75">
      <c r="A94" s="35" t="s">
        <v>54</v>
      </c>
      <c r="E94" s="39" t="s">
        <v>1576</v>
      </c>
    </row>
    <row r="95" spans="1:5" ht="12.75">
      <c r="A95" s="35" t="s">
        <v>55</v>
      </c>
      <c r="E95" s="40" t="s">
        <v>1577</v>
      </c>
    </row>
    <row r="96" spans="1:5" ht="267.75">
      <c r="A96" t="s">
        <v>56</v>
      </c>
      <c r="E96" s="39" t="s">
        <v>1575</v>
      </c>
    </row>
    <row r="97" spans="1:16" ht="12.75">
      <c r="A97" t="s">
        <v>49</v>
      </c>
      <c s="34" t="s">
        <v>128</v>
      </c>
      <c s="34" t="s">
        <v>1578</v>
      </c>
      <c s="35" t="s">
        <v>47</v>
      </c>
      <c s="6" t="s">
        <v>1579</v>
      </c>
      <c s="36" t="s">
        <v>654</v>
      </c>
      <c s="37">
        <v>13.2</v>
      </c>
      <c s="36">
        <v>0</v>
      </c>
      <c s="36">
        <f>ROUND(G97*H97,6)</f>
      </c>
      <c r="L97" s="38">
        <v>0</v>
      </c>
      <c s="32">
        <f>ROUND(ROUND(L97,2)*ROUND(G97,3),2)</f>
      </c>
      <c s="36" t="s">
        <v>415</v>
      </c>
      <c>
        <f>(M97*21)/100</f>
      </c>
      <c t="s">
        <v>27</v>
      </c>
    </row>
    <row r="98" spans="1:5" ht="12.75">
      <c r="A98" s="35" t="s">
        <v>54</v>
      </c>
      <c r="E98" s="39" t="s">
        <v>1580</v>
      </c>
    </row>
    <row r="99" spans="1:5" ht="12.75">
      <c r="A99" s="35" t="s">
        <v>55</v>
      </c>
      <c r="E99" s="40" t="s">
        <v>1581</v>
      </c>
    </row>
    <row r="100" spans="1:5" ht="267.75">
      <c r="A100" t="s">
        <v>56</v>
      </c>
      <c r="E100" s="39" t="s">
        <v>1575</v>
      </c>
    </row>
    <row r="101" spans="1:16" ht="12.75">
      <c r="A101" t="s">
        <v>49</v>
      </c>
      <c s="34" t="s">
        <v>131</v>
      </c>
      <c s="34" t="s">
        <v>1578</v>
      </c>
      <c s="35" t="s">
        <v>27</v>
      </c>
      <c s="6" t="s">
        <v>1579</v>
      </c>
      <c s="36" t="s">
        <v>654</v>
      </c>
      <c s="37">
        <v>1.05</v>
      </c>
      <c s="36">
        <v>0</v>
      </c>
      <c s="36">
        <f>ROUND(G101*H101,6)</f>
      </c>
      <c r="L101" s="38">
        <v>0</v>
      </c>
      <c s="32">
        <f>ROUND(ROUND(L101,2)*ROUND(G101,3),2)</f>
      </c>
      <c s="36" t="s">
        <v>415</v>
      </c>
      <c>
        <f>(M101*21)/100</f>
      </c>
      <c t="s">
        <v>27</v>
      </c>
    </row>
    <row r="102" spans="1:5" ht="12.75">
      <c r="A102" s="35" t="s">
        <v>54</v>
      </c>
      <c r="E102" s="39" t="s">
        <v>1576</v>
      </c>
    </row>
    <row r="103" spans="1:5" ht="12.75">
      <c r="A103" s="35" t="s">
        <v>55</v>
      </c>
      <c r="E103" s="40" t="s">
        <v>1582</v>
      </c>
    </row>
    <row r="104" spans="1:5" ht="267.75">
      <c r="A104" t="s">
        <v>56</v>
      </c>
      <c r="E104" s="39" t="s">
        <v>1575</v>
      </c>
    </row>
    <row r="105" spans="1:13" ht="12.75">
      <c r="A105" t="s">
        <v>46</v>
      </c>
      <c r="C105" s="31" t="s">
        <v>62</v>
      </c>
      <c r="E105" s="33" t="s">
        <v>1583</v>
      </c>
      <c r="J105" s="32">
        <f>0</f>
      </c>
      <c s="32">
        <f>0</f>
      </c>
      <c s="32">
        <f>0+L106+L110+L114+L118</f>
      </c>
      <c s="32">
        <f>0+M106+M110+M114+M118</f>
      </c>
    </row>
    <row r="106" spans="1:16" ht="12.75">
      <c r="A106" t="s">
        <v>49</v>
      </c>
      <c s="34" t="s">
        <v>135</v>
      </c>
      <c s="34" t="s">
        <v>1584</v>
      </c>
      <c s="35" t="s">
        <v>5</v>
      </c>
      <c s="6" t="s">
        <v>1585</v>
      </c>
      <c s="36" t="s">
        <v>52</v>
      </c>
      <c s="37">
        <v>30.8</v>
      </c>
      <c s="36">
        <v>0</v>
      </c>
      <c s="36">
        <f>ROUND(G106*H106,6)</f>
      </c>
      <c r="L106" s="38">
        <v>0</v>
      </c>
      <c s="32">
        <f>ROUND(ROUND(L106,2)*ROUND(G106,3),2)</f>
      </c>
      <c s="36" t="s">
        <v>415</v>
      </c>
      <c>
        <f>(M106*21)/100</f>
      </c>
      <c t="s">
        <v>27</v>
      </c>
    </row>
    <row r="107" spans="1:5" ht="12.75">
      <c r="A107" s="35" t="s">
        <v>54</v>
      </c>
      <c r="E107" s="39" t="s">
        <v>1586</v>
      </c>
    </row>
    <row r="108" spans="1:5" ht="12.75">
      <c r="A108" s="35" t="s">
        <v>55</v>
      </c>
      <c r="E108" s="40" t="s">
        <v>1587</v>
      </c>
    </row>
    <row r="109" spans="1:5" ht="395.25">
      <c r="A109" t="s">
        <v>56</v>
      </c>
      <c r="E109" s="39" t="s">
        <v>1430</v>
      </c>
    </row>
    <row r="110" spans="1:16" ht="12.75">
      <c r="A110" t="s">
        <v>49</v>
      </c>
      <c s="34" t="s">
        <v>139</v>
      </c>
      <c s="34" t="s">
        <v>1588</v>
      </c>
      <c s="35" t="s">
        <v>5</v>
      </c>
      <c s="6" t="s">
        <v>1589</v>
      </c>
      <c s="36" t="s">
        <v>52</v>
      </c>
      <c s="37">
        <v>64</v>
      </c>
      <c s="36">
        <v>0</v>
      </c>
      <c s="36">
        <f>ROUND(G110*H110,6)</f>
      </c>
      <c r="L110" s="38">
        <v>0</v>
      </c>
      <c s="32">
        <f>ROUND(ROUND(L110,2)*ROUND(G110,3),2)</f>
      </c>
      <c s="36" t="s">
        <v>415</v>
      </c>
      <c>
        <f>(M110*21)/100</f>
      </c>
      <c t="s">
        <v>27</v>
      </c>
    </row>
    <row r="111" spans="1:5" ht="12.75">
      <c r="A111" s="35" t="s">
        <v>54</v>
      </c>
      <c r="E111" s="39" t="s">
        <v>1590</v>
      </c>
    </row>
    <row r="112" spans="1:5" ht="12.75">
      <c r="A112" s="35" t="s">
        <v>55</v>
      </c>
      <c r="E112" s="40" t="s">
        <v>1591</v>
      </c>
    </row>
    <row r="113" spans="1:5" ht="395.25">
      <c r="A113" t="s">
        <v>56</v>
      </c>
      <c r="E113" s="39" t="s">
        <v>1430</v>
      </c>
    </row>
    <row r="114" spans="1:16" ht="12.75">
      <c r="A114" t="s">
        <v>49</v>
      </c>
      <c s="34" t="s">
        <v>143</v>
      </c>
      <c s="34" t="s">
        <v>1592</v>
      </c>
      <c s="35" t="s">
        <v>5</v>
      </c>
      <c s="6" t="s">
        <v>1593</v>
      </c>
      <c s="36" t="s">
        <v>654</v>
      </c>
      <c s="37">
        <v>2.781</v>
      </c>
      <c s="36">
        <v>0</v>
      </c>
      <c s="36">
        <f>ROUND(G114*H114,6)</f>
      </c>
      <c r="L114" s="38">
        <v>0</v>
      </c>
      <c s="32">
        <f>ROUND(ROUND(L114,2)*ROUND(G114,3),2)</f>
      </c>
      <c s="36" t="s">
        <v>415</v>
      </c>
      <c>
        <f>(M114*21)/100</f>
      </c>
      <c t="s">
        <v>27</v>
      </c>
    </row>
    <row r="115" spans="1:5" ht="12.75">
      <c r="A115" s="35" t="s">
        <v>54</v>
      </c>
      <c r="E115" s="39" t="s">
        <v>1594</v>
      </c>
    </row>
    <row r="116" spans="1:5" ht="12.75">
      <c r="A116" s="35" t="s">
        <v>55</v>
      </c>
      <c r="E116" s="40" t="s">
        <v>1595</v>
      </c>
    </row>
    <row r="117" spans="1:5" ht="178.5">
      <c r="A117" t="s">
        <v>56</v>
      </c>
      <c r="E117" s="39" t="s">
        <v>1596</v>
      </c>
    </row>
    <row r="118" spans="1:16" ht="12.75">
      <c r="A118" t="s">
        <v>49</v>
      </c>
      <c s="34" t="s">
        <v>146</v>
      </c>
      <c s="34" t="s">
        <v>1597</v>
      </c>
      <c s="35" t="s">
        <v>5</v>
      </c>
      <c s="6" t="s">
        <v>1598</v>
      </c>
      <c s="36" t="s">
        <v>52</v>
      </c>
      <c s="37">
        <v>456.32</v>
      </c>
      <c s="36">
        <v>0</v>
      </c>
      <c s="36">
        <f>ROUND(G118*H118,6)</f>
      </c>
      <c r="L118" s="38">
        <v>0</v>
      </c>
      <c s="32">
        <f>ROUND(ROUND(L118,2)*ROUND(G118,3),2)</f>
      </c>
      <c s="36" t="s">
        <v>415</v>
      </c>
      <c>
        <f>(M118*21)/100</f>
      </c>
      <c t="s">
        <v>27</v>
      </c>
    </row>
    <row r="119" spans="1:5" ht="12.75">
      <c r="A119" s="35" t="s">
        <v>54</v>
      </c>
      <c r="E119" s="39" t="s">
        <v>1599</v>
      </c>
    </row>
    <row r="120" spans="1:5" ht="12.75">
      <c r="A120" s="35" t="s">
        <v>55</v>
      </c>
      <c r="E120" s="40" t="s">
        <v>1600</v>
      </c>
    </row>
    <row r="121" spans="1:5" ht="38.25">
      <c r="A121" t="s">
        <v>56</v>
      </c>
      <c r="E121" s="39" t="s">
        <v>1527</v>
      </c>
    </row>
    <row r="122" spans="1:13" ht="12.75">
      <c r="A122" t="s">
        <v>46</v>
      </c>
      <c r="C122" s="31" t="s">
        <v>67</v>
      </c>
      <c r="E122" s="33" t="s">
        <v>1246</v>
      </c>
      <c r="J122" s="32">
        <f>0</f>
      </c>
      <c s="32">
        <f>0</f>
      </c>
      <c s="32">
        <f>0+L123+L127</f>
      </c>
      <c s="32">
        <f>0+M123+M127</f>
      </c>
    </row>
    <row r="123" spans="1:16" ht="12.75">
      <c r="A123" t="s">
        <v>49</v>
      </c>
      <c s="34" t="s">
        <v>149</v>
      </c>
      <c s="34" t="s">
        <v>1601</v>
      </c>
      <c s="35" t="s">
        <v>5</v>
      </c>
      <c s="6" t="s">
        <v>1602</v>
      </c>
      <c s="36" t="s">
        <v>74</v>
      </c>
      <c s="37">
        <v>8</v>
      </c>
      <c s="36">
        <v>0</v>
      </c>
      <c s="36">
        <f>ROUND(G123*H123,6)</f>
      </c>
      <c r="L123" s="38">
        <v>0</v>
      </c>
      <c s="32">
        <f>ROUND(ROUND(L123,2)*ROUND(G123,3),2)</f>
      </c>
      <c s="36" t="s">
        <v>415</v>
      </c>
      <c>
        <f>(M123*21)/100</f>
      </c>
      <c t="s">
        <v>27</v>
      </c>
    </row>
    <row r="124" spans="1:5" ht="12.75">
      <c r="A124" s="35" t="s">
        <v>54</v>
      </c>
      <c r="E124" s="39" t="s">
        <v>5</v>
      </c>
    </row>
    <row r="125" spans="1:5" ht="12.75">
      <c r="A125" s="35" t="s">
        <v>55</v>
      </c>
      <c r="E125" s="40" t="s">
        <v>1603</v>
      </c>
    </row>
    <row r="126" spans="1:5" ht="153">
      <c r="A126" t="s">
        <v>56</v>
      </c>
      <c r="E126" s="39" t="s">
        <v>1468</v>
      </c>
    </row>
    <row r="127" spans="1:16" ht="25.5">
      <c r="A127" t="s">
        <v>49</v>
      </c>
      <c s="34" t="s">
        <v>152</v>
      </c>
      <c s="34" t="s">
        <v>1604</v>
      </c>
      <c s="35" t="s">
        <v>5</v>
      </c>
      <c s="6" t="s">
        <v>1605</v>
      </c>
      <c s="36" t="s">
        <v>74</v>
      </c>
      <c s="37">
        <v>3.2</v>
      </c>
      <c s="36">
        <v>0</v>
      </c>
      <c s="36">
        <f>ROUND(G127*H127,6)</f>
      </c>
      <c r="L127" s="38">
        <v>0</v>
      </c>
      <c s="32">
        <f>ROUND(ROUND(L127,2)*ROUND(G127,3),2)</f>
      </c>
      <c s="36" t="s">
        <v>415</v>
      </c>
      <c>
        <f>(M127*21)/100</f>
      </c>
      <c t="s">
        <v>27</v>
      </c>
    </row>
    <row r="128" spans="1:5" ht="12.75">
      <c r="A128" s="35" t="s">
        <v>54</v>
      </c>
      <c r="E128" s="39" t="s">
        <v>1606</v>
      </c>
    </row>
    <row r="129" spans="1:5" ht="12.75">
      <c r="A129" s="35" t="s">
        <v>55</v>
      </c>
      <c r="E129" s="40" t="s">
        <v>1607</v>
      </c>
    </row>
    <row r="130" spans="1:5" ht="153">
      <c r="A130" t="s">
        <v>56</v>
      </c>
      <c r="E130" s="39" t="s">
        <v>1468</v>
      </c>
    </row>
    <row r="131" spans="1:13" ht="12.75">
      <c r="A131" t="s">
        <v>46</v>
      </c>
      <c r="C131" s="31" t="s">
        <v>76</v>
      </c>
      <c r="E131" s="33" t="s">
        <v>77</v>
      </c>
      <c r="J131" s="32">
        <f>0</f>
      </c>
      <c s="32">
        <f>0</f>
      </c>
      <c s="32">
        <f>0+L132+L136+L140+L144+L148+L152+L156+L160+L164+L168+L172+L176+L180+L184+L188</f>
      </c>
      <c s="32">
        <f>0+M132+M136+M140+M144+M148+M152+M156+M160+M164+M168+M172+M176+M180+M184+M188</f>
      </c>
    </row>
    <row r="132" spans="1:16" ht="25.5">
      <c r="A132" t="s">
        <v>49</v>
      </c>
      <c s="34" t="s">
        <v>156</v>
      </c>
      <c s="34" t="s">
        <v>1608</v>
      </c>
      <c s="35" t="s">
        <v>5</v>
      </c>
      <c s="6" t="s">
        <v>1609</v>
      </c>
      <c s="36" t="s">
        <v>74</v>
      </c>
      <c s="37">
        <v>60</v>
      </c>
      <c s="36">
        <v>0</v>
      </c>
      <c s="36">
        <f>ROUND(G132*H132,6)</f>
      </c>
      <c r="L132" s="38">
        <v>0</v>
      </c>
      <c s="32">
        <f>ROUND(ROUND(L132,2)*ROUND(G132,3),2)</f>
      </c>
      <c s="36" t="s">
        <v>415</v>
      </c>
      <c>
        <f>(M132*21)/100</f>
      </c>
      <c t="s">
        <v>27</v>
      </c>
    </row>
    <row r="133" spans="1:5" ht="12.75">
      <c r="A133" s="35" t="s">
        <v>54</v>
      </c>
      <c r="E133" s="39" t="s">
        <v>1610</v>
      </c>
    </row>
    <row r="134" spans="1:5" ht="25.5">
      <c r="A134" s="35" t="s">
        <v>55</v>
      </c>
      <c r="E134" s="40" t="s">
        <v>1611</v>
      </c>
    </row>
    <row r="135" spans="1:5" ht="204">
      <c r="A135" t="s">
        <v>56</v>
      </c>
      <c r="E135" s="39" t="s">
        <v>1612</v>
      </c>
    </row>
    <row r="136" spans="1:16" ht="12.75">
      <c r="A136" t="s">
        <v>49</v>
      </c>
      <c s="34" t="s">
        <v>159</v>
      </c>
      <c s="34" t="s">
        <v>1613</v>
      </c>
      <c s="35" t="s">
        <v>5</v>
      </c>
      <c s="6" t="s">
        <v>1614</v>
      </c>
      <c s="36" t="s">
        <v>74</v>
      </c>
      <c s="37">
        <v>775</v>
      </c>
      <c s="36">
        <v>0</v>
      </c>
      <c s="36">
        <f>ROUND(G136*H136,6)</f>
      </c>
      <c r="L136" s="38">
        <v>0</v>
      </c>
      <c s="32">
        <f>ROUND(ROUND(L136,2)*ROUND(G136,3),2)</f>
      </c>
      <c s="36" t="s">
        <v>415</v>
      </c>
      <c>
        <f>(M136*21)/100</f>
      </c>
      <c t="s">
        <v>27</v>
      </c>
    </row>
    <row r="137" spans="1:5" ht="12.75">
      <c r="A137" s="35" t="s">
        <v>54</v>
      </c>
      <c r="E137" s="39" t="s">
        <v>5</v>
      </c>
    </row>
    <row r="138" spans="1:5" ht="12.75">
      <c r="A138" s="35" t="s">
        <v>55</v>
      </c>
      <c r="E138" s="40" t="s">
        <v>1615</v>
      </c>
    </row>
    <row r="139" spans="1:5" ht="216.75">
      <c r="A139" t="s">
        <v>56</v>
      </c>
      <c r="E139" s="39" t="s">
        <v>1616</v>
      </c>
    </row>
    <row r="140" spans="1:16" ht="12.75">
      <c r="A140" t="s">
        <v>49</v>
      </c>
      <c s="34" t="s">
        <v>163</v>
      </c>
      <c s="34" t="s">
        <v>1617</v>
      </c>
      <c s="35" t="s">
        <v>47</v>
      </c>
      <c s="6" t="s">
        <v>1618</v>
      </c>
      <c s="36" t="s">
        <v>74</v>
      </c>
      <c s="37">
        <v>380</v>
      </c>
      <c s="36">
        <v>0</v>
      </c>
      <c s="36">
        <f>ROUND(G140*H140,6)</f>
      </c>
      <c r="L140" s="38">
        <v>0</v>
      </c>
      <c s="32">
        <f>ROUND(ROUND(L140,2)*ROUND(G140,3),2)</f>
      </c>
      <c s="36" t="s">
        <v>415</v>
      </c>
      <c>
        <f>(M140*21)/100</f>
      </c>
      <c t="s">
        <v>27</v>
      </c>
    </row>
    <row r="141" spans="1:5" ht="12.75">
      <c r="A141" s="35" t="s">
        <v>54</v>
      </c>
      <c r="E141" s="39" t="s">
        <v>1619</v>
      </c>
    </row>
    <row r="142" spans="1:5" ht="12.75">
      <c r="A142" s="35" t="s">
        <v>55</v>
      </c>
      <c r="E142" s="40" t="s">
        <v>1620</v>
      </c>
    </row>
    <row r="143" spans="1:5" ht="38.25">
      <c r="A143" t="s">
        <v>56</v>
      </c>
      <c r="E143" s="39" t="s">
        <v>1621</v>
      </c>
    </row>
    <row r="144" spans="1:16" ht="12.75">
      <c r="A144" t="s">
        <v>49</v>
      </c>
      <c s="34" t="s">
        <v>167</v>
      </c>
      <c s="34" t="s">
        <v>1617</v>
      </c>
      <c s="35" t="s">
        <v>27</v>
      </c>
      <c s="6" t="s">
        <v>1618</v>
      </c>
      <c s="36" t="s">
        <v>74</v>
      </c>
      <c s="37">
        <v>395</v>
      </c>
      <c s="36">
        <v>0</v>
      </c>
      <c s="36">
        <f>ROUND(G144*H144,6)</f>
      </c>
      <c r="L144" s="38">
        <v>0</v>
      </c>
      <c s="32">
        <f>ROUND(ROUND(L144,2)*ROUND(G144,3),2)</f>
      </c>
      <c s="36" t="s">
        <v>415</v>
      </c>
      <c>
        <f>(M144*21)/100</f>
      </c>
      <c t="s">
        <v>27</v>
      </c>
    </row>
    <row r="145" spans="1:5" ht="12.75">
      <c r="A145" s="35" t="s">
        <v>54</v>
      </c>
      <c r="E145" s="39" t="s">
        <v>1622</v>
      </c>
    </row>
    <row r="146" spans="1:5" ht="12.75">
      <c r="A146" s="35" t="s">
        <v>55</v>
      </c>
      <c r="E146" s="40" t="s">
        <v>1623</v>
      </c>
    </row>
    <row r="147" spans="1:5" ht="38.25">
      <c r="A147" t="s">
        <v>56</v>
      </c>
      <c r="E147" s="39" t="s">
        <v>1621</v>
      </c>
    </row>
    <row r="148" spans="1:16" ht="12.75">
      <c r="A148" t="s">
        <v>49</v>
      </c>
      <c s="34" t="s">
        <v>170</v>
      </c>
      <c s="34" t="s">
        <v>1624</v>
      </c>
      <c s="35" t="s">
        <v>5</v>
      </c>
      <c s="6" t="s">
        <v>1625</v>
      </c>
      <c s="36" t="s">
        <v>74</v>
      </c>
      <c s="37">
        <v>775</v>
      </c>
      <c s="36">
        <v>0</v>
      </c>
      <c s="36">
        <f>ROUND(G148*H148,6)</f>
      </c>
      <c r="L148" s="38">
        <v>0</v>
      </c>
      <c s="32">
        <f>ROUND(ROUND(L148,2)*ROUND(G148,3),2)</f>
      </c>
      <c s="36" t="s">
        <v>415</v>
      </c>
      <c>
        <f>(M148*21)/100</f>
      </c>
      <c t="s">
        <v>27</v>
      </c>
    </row>
    <row r="149" spans="1:5" ht="12.75">
      <c r="A149" s="35" t="s">
        <v>54</v>
      </c>
      <c r="E149" s="39" t="s">
        <v>5</v>
      </c>
    </row>
    <row r="150" spans="1:5" ht="12.75">
      <c r="A150" s="35" t="s">
        <v>55</v>
      </c>
      <c r="E150" s="40" t="s">
        <v>1615</v>
      </c>
    </row>
    <row r="151" spans="1:5" ht="38.25">
      <c r="A151" t="s">
        <v>56</v>
      </c>
      <c r="E151" s="39" t="s">
        <v>1621</v>
      </c>
    </row>
    <row r="152" spans="1:16" ht="12.75">
      <c r="A152" t="s">
        <v>49</v>
      </c>
      <c s="34" t="s">
        <v>174</v>
      </c>
      <c s="34" t="s">
        <v>1626</v>
      </c>
      <c s="35" t="s">
        <v>5</v>
      </c>
      <c s="6" t="s">
        <v>1627</v>
      </c>
      <c s="36" t="s">
        <v>74</v>
      </c>
      <c s="37">
        <v>20.733</v>
      </c>
      <c s="36">
        <v>0</v>
      </c>
      <c s="36">
        <f>ROUND(G152*H152,6)</f>
      </c>
      <c r="L152" s="38">
        <v>0</v>
      </c>
      <c s="32">
        <f>ROUND(ROUND(L152,2)*ROUND(G152,3),2)</f>
      </c>
      <c s="36" t="s">
        <v>415</v>
      </c>
      <c>
        <f>(M152*21)/100</f>
      </c>
      <c t="s">
        <v>27</v>
      </c>
    </row>
    <row r="153" spans="1:5" ht="12.75">
      <c r="A153" s="35" t="s">
        <v>54</v>
      </c>
      <c r="E153" s="39" t="s">
        <v>1628</v>
      </c>
    </row>
    <row r="154" spans="1:5" ht="12.75">
      <c r="A154" s="35" t="s">
        <v>55</v>
      </c>
      <c r="E154" s="40" t="s">
        <v>1629</v>
      </c>
    </row>
    <row r="155" spans="1:5" ht="63.75">
      <c r="A155" t="s">
        <v>56</v>
      </c>
      <c r="E155" s="39" t="s">
        <v>1630</v>
      </c>
    </row>
    <row r="156" spans="1:16" ht="12.75">
      <c r="A156" t="s">
        <v>49</v>
      </c>
      <c s="34" t="s">
        <v>178</v>
      </c>
      <c s="34" t="s">
        <v>1631</v>
      </c>
      <c s="35" t="s">
        <v>5</v>
      </c>
      <c s="6" t="s">
        <v>1632</v>
      </c>
      <c s="36" t="s">
        <v>65</v>
      </c>
      <c s="37">
        <v>28.9</v>
      </c>
      <c s="36">
        <v>0</v>
      </c>
      <c s="36">
        <f>ROUND(G156*H156,6)</f>
      </c>
      <c r="L156" s="38">
        <v>0</v>
      </c>
      <c s="32">
        <f>ROUND(ROUND(L156,2)*ROUND(G156,3),2)</f>
      </c>
      <c s="36" t="s">
        <v>415</v>
      </c>
      <c>
        <f>(M156*21)/100</f>
      </c>
      <c t="s">
        <v>27</v>
      </c>
    </row>
    <row r="157" spans="1:5" ht="12.75">
      <c r="A157" s="35" t="s">
        <v>54</v>
      </c>
      <c r="E157" s="39" t="s">
        <v>1633</v>
      </c>
    </row>
    <row r="158" spans="1:5" ht="12.75">
      <c r="A158" s="35" t="s">
        <v>55</v>
      </c>
      <c r="E158" s="40" t="s">
        <v>1634</v>
      </c>
    </row>
    <row r="159" spans="1:5" ht="191.25">
      <c r="A159" t="s">
        <v>56</v>
      </c>
      <c r="E159" s="39" t="s">
        <v>1635</v>
      </c>
    </row>
    <row r="160" spans="1:16" ht="12.75">
      <c r="A160" t="s">
        <v>49</v>
      </c>
      <c s="34" t="s">
        <v>182</v>
      </c>
      <c s="34" t="s">
        <v>1636</v>
      </c>
      <c s="35" t="s">
        <v>5</v>
      </c>
      <c s="6" t="s">
        <v>1637</v>
      </c>
      <c s="36" t="s">
        <v>65</v>
      </c>
      <c s="37">
        <v>0.9</v>
      </c>
      <c s="36">
        <v>0</v>
      </c>
      <c s="36">
        <f>ROUND(G160*H160,6)</f>
      </c>
      <c r="L160" s="38">
        <v>0</v>
      </c>
      <c s="32">
        <f>ROUND(ROUND(L160,2)*ROUND(G160,3),2)</f>
      </c>
      <c s="36" t="s">
        <v>415</v>
      </c>
      <c>
        <f>(M160*21)/100</f>
      </c>
      <c t="s">
        <v>27</v>
      </c>
    </row>
    <row r="161" spans="1:5" ht="12.75">
      <c r="A161" s="35" t="s">
        <v>54</v>
      </c>
      <c r="E161" s="39" t="s">
        <v>1638</v>
      </c>
    </row>
    <row r="162" spans="1:5" ht="12.75">
      <c r="A162" s="35" t="s">
        <v>55</v>
      </c>
      <c r="E162" s="40" t="s">
        <v>1639</v>
      </c>
    </row>
    <row r="163" spans="1:5" ht="191.25">
      <c r="A163" t="s">
        <v>56</v>
      </c>
      <c r="E163" s="39" t="s">
        <v>1635</v>
      </c>
    </row>
    <row r="164" spans="1:16" ht="12.75">
      <c r="A164" t="s">
        <v>49</v>
      </c>
      <c s="34" t="s">
        <v>186</v>
      </c>
      <c s="34" t="s">
        <v>1640</v>
      </c>
      <c s="35" t="s">
        <v>5</v>
      </c>
      <c s="6" t="s">
        <v>1641</v>
      </c>
      <c s="36" t="s">
        <v>80</v>
      </c>
      <c s="37">
        <v>2</v>
      </c>
      <c s="36">
        <v>0</v>
      </c>
      <c s="36">
        <f>ROUND(G164*H164,6)</f>
      </c>
      <c r="L164" s="38">
        <v>0</v>
      </c>
      <c s="32">
        <f>ROUND(ROUND(L164,2)*ROUND(G164,3),2)</f>
      </c>
      <c s="36" t="s">
        <v>415</v>
      </c>
      <c>
        <f>(M164*21)/100</f>
      </c>
      <c t="s">
        <v>27</v>
      </c>
    </row>
    <row r="165" spans="1:5" ht="12.75">
      <c r="A165" s="35" t="s">
        <v>54</v>
      </c>
      <c r="E165" s="39" t="s">
        <v>5</v>
      </c>
    </row>
    <row r="166" spans="1:5" ht="12.75">
      <c r="A166" s="35" t="s">
        <v>55</v>
      </c>
      <c r="E166" s="40" t="s">
        <v>1209</v>
      </c>
    </row>
    <row r="167" spans="1:5" ht="153">
      <c r="A167" t="s">
        <v>56</v>
      </c>
      <c r="E167" s="39" t="s">
        <v>1642</v>
      </c>
    </row>
    <row r="168" spans="1:16" ht="12.75">
      <c r="A168" t="s">
        <v>49</v>
      </c>
      <c s="34" t="s">
        <v>190</v>
      </c>
      <c s="34" t="s">
        <v>1643</v>
      </c>
      <c s="35" t="s">
        <v>5</v>
      </c>
      <c s="6" t="s">
        <v>1644</v>
      </c>
      <c s="36" t="s">
        <v>74</v>
      </c>
      <c s="37">
        <v>20.733</v>
      </c>
      <c s="36">
        <v>0</v>
      </c>
      <c s="36">
        <f>ROUND(G168*H168,6)</f>
      </c>
      <c r="L168" s="38">
        <v>0</v>
      </c>
      <c s="32">
        <f>ROUND(ROUND(L168,2)*ROUND(G168,3),2)</f>
      </c>
      <c s="36" t="s">
        <v>415</v>
      </c>
      <c>
        <f>(M168*21)/100</f>
      </c>
      <c t="s">
        <v>27</v>
      </c>
    </row>
    <row r="169" spans="1:5" ht="12.75">
      <c r="A169" s="35" t="s">
        <v>54</v>
      </c>
      <c r="E169" s="39" t="s">
        <v>1628</v>
      </c>
    </row>
    <row r="170" spans="1:5" ht="12.75">
      <c r="A170" s="35" t="s">
        <v>55</v>
      </c>
      <c r="E170" s="40" t="s">
        <v>1629</v>
      </c>
    </row>
    <row r="171" spans="1:5" ht="102">
      <c r="A171" t="s">
        <v>56</v>
      </c>
      <c r="E171" s="39" t="s">
        <v>1645</v>
      </c>
    </row>
    <row r="172" spans="1:16" ht="12.75">
      <c r="A172" t="s">
        <v>49</v>
      </c>
      <c s="34" t="s">
        <v>194</v>
      </c>
      <c s="34" t="s">
        <v>1646</v>
      </c>
      <c s="35" t="s">
        <v>5</v>
      </c>
      <c s="6" t="s">
        <v>1647</v>
      </c>
      <c s="36" t="s">
        <v>74</v>
      </c>
      <c s="37">
        <v>80.4</v>
      </c>
      <c s="36">
        <v>0</v>
      </c>
      <c s="36">
        <f>ROUND(G172*H172,6)</f>
      </c>
      <c r="L172" s="38">
        <v>0</v>
      </c>
      <c s="32">
        <f>ROUND(ROUND(L172,2)*ROUND(G172,3),2)</f>
      </c>
      <c s="36" t="s">
        <v>415</v>
      </c>
      <c>
        <f>(M172*21)/100</f>
      </c>
      <c t="s">
        <v>27</v>
      </c>
    </row>
    <row r="173" spans="1:5" ht="12.75">
      <c r="A173" s="35" t="s">
        <v>54</v>
      </c>
      <c r="E173" s="39" t="s">
        <v>1648</v>
      </c>
    </row>
    <row r="174" spans="1:5" ht="12.75">
      <c r="A174" s="35" t="s">
        <v>55</v>
      </c>
      <c r="E174" s="40" t="s">
        <v>1649</v>
      </c>
    </row>
    <row r="175" spans="1:5" ht="102">
      <c r="A175" t="s">
        <v>56</v>
      </c>
      <c r="E175" s="39" t="s">
        <v>1645</v>
      </c>
    </row>
    <row r="176" spans="1:16" ht="12.75">
      <c r="A176" t="s">
        <v>49</v>
      </c>
      <c s="34" t="s">
        <v>198</v>
      </c>
      <c s="34" t="s">
        <v>1650</v>
      </c>
      <c s="35" t="s">
        <v>5</v>
      </c>
      <c s="6" t="s">
        <v>1651</v>
      </c>
      <c s="36" t="s">
        <v>74</v>
      </c>
      <c s="37">
        <v>95.33</v>
      </c>
      <c s="36">
        <v>0</v>
      </c>
      <c s="36">
        <f>ROUND(G176*H176,6)</f>
      </c>
      <c r="L176" s="38">
        <v>0</v>
      </c>
      <c s="32">
        <f>ROUND(ROUND(L176,2)*ROUND(G176,3),2)</f>
      </c>
      <c s="36" t="s">
        <v>415</v>
      </c>
      <c>
        <f>(M176*21)/100</f>
      </c>
      <c t="s">
        <v>27</v>
      </c>
    </row>
    <row r="177" spans="1:5" ht="12.75">
      <c r="A177" s="35" t="s">
        <v>54</v>
      </c>
      <c r="E177" s="39" t="s">
        <v>1652</v>
      </c>
    </row>
    <row r="178" spans="1:5" ht="12.75">
      <c r="A178" s="35" t="s">
        <v>55</v>
      </c>
      <c r="E178" s="40" t="s">
        <v>1653</v>
      </c>
    </row>
    <row r="179" spans="1:5" ht="140.25">
      <c r="A179" t="s">
        <v>56</v>
      </c>
      <c r="E179" s="39" t="s">
        <v>1654</v>
      </c>
    </row>
    <row r="180" spans="1:16" ht="12.75">
      <c r="A180" t="s">
        <v>49</v>
      </c>
      <c s="34" t="s">
        <v>202</v>
      </c>
      <c s="34" t="s">
        <v>1655</v>
      </c>
      <c s="35" t="s">
        <v>5</v>
      </c>
      <c s="6" t="s">
        <v>1656</v>
      </c>
      <c s="36" t="s">
        <v>74</v>
      </c>
      <c s="37">
        <v>2.7</v>
      </c>
      <c s="36">
        <v>0</v>
      </c>
      <c s="36">
        <f>ROUND(G180*H180,6)</f>
      </c>
      <c r="L180" s="38">
        <v>0</v>
      </c>
      <c s="32">
        <f>ROUND(ROUND(L180,2)*ROUND(G180,3),2)</f>
      </c>
      <c s="36" t="s">
        <v>415</v>
      </c>
      <c>
        <f>(M180*21)/100</f>
      </c>
      <c t="s">
        <v>27</v>
      </c>
    </row>
    <row r="181" spans="1:5" ht="12.75">
      <c r="A181" s="35" t="s">
        <v>54</v>
      </c>
      <c r="E181" s="39" t="s">
        <v>1657</v>
      </c>
    </row>
    <row r="182" spans="1:5" ht="12.75">
      <c r="A182" s="35" t="s">
        <v>55</v>
      </c>
      <c r="E182" s="40" t="s">
        <v>1658</v>
      </c>
    </row>
    <row r="183" spans="1:5" ht="51">
      <c r="A183" t="s">
        <v>56</v>
      </c>
      <c r="E183" s="39" t="s">
        <v>1659</v>
      </c>
    </row>
    <row r="184" spans="1:16" ht="12.75">
      <c r="A184" t="s">
        <v>49</v>
      </c>
      <c s="34" t="s">
        <v>206</v>
      </c>
      <c s="34" t="s">
        <v>1660</v>
      </c>
      <c s="35" t="s">
        <v>5</v>
      </c>
      <c s="6" t="s">
        <v>1661</v>
      </c>
      <c s="36" t="s">
        <v>74</v>
      </c>
      <c s="37">
        <v>191.28</v>
      </c>
      <c s="36">
        <v>0</v>
      </c>
      <c s="36">
        <f>ROUND(G184*H184,6)</f>
      </c>
      <c r="L184" s="38">
        <v>0</v>
      </c>
      <c s="32">
        <f>ROUND(ROUND(L184,2)*ROUND(G184,3),2)</f>
      </c>
      <c s="36" t="s">
        <v>415</v>
      </c>
      <c>
        <f>(M184*21)/100</f>
      </c>
      <c t="s">
        <v>27</v>
      </c>
    </row>
    <row r="185" spans="1:5" ht="12.75">
      <c r="A185" s="35" t="s">
        <v>54</v>
      </c>
      <c r="E185" s="39" t="s">
        <v>1662</v>
      </c>
    </row>
    <row r="186" spans="1:5" ht="12.75">
      <c r="A186" s="35" t="s">
        <v>55</v>
      </c>
      <c r="E186" s="40" t="s">
        <v>1663</v>
      </c>
    </row>
    <row r="187" spans="1:5" ht="38.25">
      <c r="A187" t="s">
        <v>56</v>
      </c>
      <c r="E187" s="39" t="s">
        <v>1664</v>
      </c>
    </row>
    <row r="188" spans="1:16" ht="12.75">
      <c r="A188" t="s">
        <v>49</v>
      </c>
      <c s="34" t="s">
        <v>210</v>
      </c>
      <c s="34" t="s">
        <v>1665</v>
      </c>
      <c s="35" t="s">
        <v>5</v>
      </c>
      <c s="6" t="s">
        <v>1666</v>
      </c>
      <c s="36" t="s">
        <v>74</v>
      </c>
      <c s="37">
        <v>14.1</v>
      </c>
      <c s="36">
        <v>0</v>
      </c>
      <c s="36">
        <f>ROUND(G188*H188,6)</f>
      </c>
      <c r="L188" s="38">
        <v>0</v>
      </c>
      <c s="32">
        <f>ROUND(ROUND(L188,2)*ROUND(G188,3),2)</f>
      </c>
      <c s="36" t="s">
        <v>415</v>
      </c>
      <c>
        <f>(M188*21)/100</f>
      </c>
      <c t="s">
        <v>27</v>
      </c>
    </row>
    <row r="189" spans="1:5" ht="12.75">
      <c r="A189" s="35" t="s">
        <v>54</v>
      </c>
      <c r="E189" s="39" t="s">
        <v>1667</v>
      </c>
    </row>
    <row r="190" spans="1:5" ht="12.75">
      <c r="A190" s="35" t="s">
        <v>55</v>
      </c>
      <c r="E190" s="40" t="s">
        <v>1668</v>
      </c>
    </row>
    <row r="191" spans="1:5" ht="38.25">
      <c r="A191" t="s">
        <v>56</v>
      </c>
      <c r="E191" s="39" t="s">
        <v>1664</v>
      </c>
    </row>
    <row r="192" spans="1:13" ht="12.75">
      <c r="A192" t="s">
        <v>46</v>
      </c>
      <c r="C192" s="31" t="s">
        <v>82</v>
      </c>
      <c r="E192" s="33" t="s">
        <v>1415</v>
      </c>
      <c r="J192" s="32">
        <f>0</f>
      </c>
      <c s="32">
        <f>0</f>
      </c>
      <c s="32">
        <f>0+L193+L197</f>
      </c>
      <c s="32">
        <f>0+M193+M197</f>
      </c>
    </row>
    <row r="193" spans="1:16" ht="12.75">
      <c r="A193" t="s">
        <v>49</v>
      </c>
      <c s="34" t="s">
        <v>214</v>
      </c>
      <c s="34" t="s">
        <v>1669</v>
      </c>
      <c s="35" t="s">
        <v>5</v>
      </c>
      <c s="6" t="s">
        <v>1670</v>
      </c>
      <c s="36" t="s">
        <v>65</v>
      </c>
      <c s="37">
        <v>33</v>
      </c>
      <c s="36">
        <v>0</v>
      </c>
      <c s="36">
        <f>ROUND(G193*H193,6)</f>
      </c>
      <c r="L193" s="38">
        <v>0</v>
      </c>
      <c s="32">
        <f>ROUND(ROUND(L193,2)*ROUND(G193,3),2)</f>
      </c>
      <c s="36" t="s">
        <v>415</v>
      </c>
      <c>
        <f>(M193*21)/100</f>
      </c>
      <c t="s">
        <v>27</v>
      </c>
    </row>
    <row r="194" spans="1:5" ht="25.5">
      <c r="A194" s="35" t="s">
        <v>54</v>
      </c>
      <c r="E194" s="39" t="s">
        <v>1671</v>
      </c>
    </row>
    <row r="195" spans="1:5" ht="38.25">
      <c r="A195" s="35" t="s">
        <v>55</v>
      </c>
      <c r="E195" s="40" t="s">
        <v>1672</v>
      </c>
    </row>
    <row r="196" spans="1:5" ht="242.25">
      <c r="A196" t="s">
        <v>56</v>
      </c>
      <c r="E196" s="39" t="s">
        <v>1673</v>
      </c>
    </row>
    <row r="197" spans="1:16" ht="12.75">
      <c r="A197" t="s">
        <v>49</v>
      </c>
      <c s="34" t="s">
        <v>218</v>
      </c>
      <c s="34" t="s">
        <v>1674</v>
      </c>
      <c s="35" t="s">
        <v>5</v>
      </c>
      <c s="6" t="s">
        <v>1675</v>
      </c>
      <c s="36" t="s">
        <v>65</v>
      </c>
      <c s="37">
        <v>5</v>
      </c>
      <c s="36">
        <v>0</v>
      </c>
      <c s="36">
        <f>ROUND(G197*H197,6)</f>
      </c>
      <c r="L197" s="38">
        <v>0</v>
      </c>
      <c s="32">
        <f>ROUND(ROUND(L197,2)*ROUND(G197,3),2)</f>
      </c>
      <c s="36" t="s">
        <v>415</v>
      </c>
      <c>
        <f>(M197*21)/100</f>
      </c>
      <c t="s">
        <v>27</v>
      </c>
    </row>
    <row r="198" spans="1:5" ht="25.5">
      <c r="A198" s="35" t="s">
        <v>54</v>
      </c>
      <c r="E198" s="39" t="s">
        <v>1671</v>
      </c>
    </row>
    <row r="199" spans="1:5" ht="12.75">
      <c r="A199" s="35" t="s">
        <v>55</v>
      </c>
      <c r="E199" s="40" t="s">
        <v>1434</v>
      </c>
    </row>
    <row r="200" spans="1:5" ht="242.25">
      <c r="A200" t="s">
        <v>56</v>
      </c>
      <c r="E200" s="39" t="s">
        <v>1673</v>
      </c>
    </row>
    <row r="201" spans="1:13" ht="12.75">
      <c r="A201" t="s">
        <v>46</v>
      </c>
      <c r="C201" s="31" t="s">
        <v>86</v>
      </c>
      <c r="E201" s="33" t="s">
        <v>1132</v>
      </c>
      <c r="J201" s="32">
        <f>0</f>
      </c>
      <c s="32">
        <f>0</f>
      </c>
      <c s="32">
        <f>0+L202+L206+L210+L214+L218+L222+L226+L230+L234+L238+L242</f>
      </c>
      <c s="32">
        <f>0+M202+M206+M210+M214+M218+M222+M226+M230+M234+M238+M242</f>
      </c>
    </row>
    <row r="202" spans="1:16" ht="12.75">
      <c r="A202" t="s">
        <v>49</v>
      </c>
      <c s="34" t="s">
        <v>222</v>
      </c>
      <c s="34" t="s">
        <v>1676</v>
      </c>
      <c s="35" t="s">
        <v>5</v>
      </c>
      <c s="6" t="s">
        <v>1677</v>
      </c>
      <c s="36" t="s">
        <v>65</v>
      </c>
      <c s="37">
        <v>18</v>
      </c>
      <c s="36">
        <v>0</v>
      </c>
      <c s="36">
        <f>ROUND(G202*H202,6)</f>
      </c>
      <c r="L202" s="38">
        <v>0</v>
      </c>
      <c s="32">
        <f>ROUND(ROUND(L202,2)*ROUND(G202,3),2)</f>
      </c>
      <c s="36" t="s">
        <v>415</v>
      </c>
      <c>
        <f>(M202*21)/100</f>
      </c>
      <c t="s">
        <v>27</v>
      </c>
    </row>
    <row r="203" spans="1:5" ht="12.75">
      <c r="A203" s="35" t="s">
        <v>54</v>
      </c>
      <c r="E203" s="39" t="s">
        <v>5</v>
      </c>
    </row>
    <row r="204" spans="1:5" ht="12.75">
      <c r="A204" s="35" t="s">
        <v>55</v>
      </c>
      <c r="E204" s="40" t="s">
        <v>1678</v>
      </c>
    </row>
    <row r="205" spans="1:5" ht="38.25">
      <c r="A205" t="s">
        <v>56</v>
      </c>
      <c r="E205" s="39" t="s">
        <v>1679</v>
      </c>
    </row>
    <row r="206" spans="1:16" ht="12.75">
      <c r="A206" t="s">
        <v>49</v>
      </c>
      <c s="34" t="s">
        <v>226</v>
      </c>
      <c s="34" t="s">
        <v>1680</v>
      </c>
      <c s="35" t="s">
        <v>5</v>
      </c>
      <c s="6" t="s">
        <v>1681</v>
      </c>
      <c s="36" t="s">
        <v>80</v>
      </c>
      <c s="37">
        <v>2</v>
      </c>
      <c s="36">
        <v>0</v>
      </c>
      <c s="36">
        <f>ROUND(G206*H206,6)</f>
      </c>
      <c r="L206" s="38">
        <v>0</v>
      </c>
      <c s="32">
        <f>ROUND(ROUND(L206,2)*ROUND(G206,3),2)</f>
      </c>
      <c s="36" t="s">
        <v>415</v>
      </c>
      <c>
        <f>(M206*21)/100</f>
      </c>
      <c t="s">
        <v>27</v>
      </c>
    </row>
    <row r="207" spans="1:5" ht="12.75">
      <c r="A207" s="35" t="s">
        <v>54</v>
      </c>
      <c r="E207" s="39" t="s">
        <v>5</v>
      </c>
    </row>
    <row r="208" spans="1:5" ht="12.75">
      <c r="A208" s="35" t="s">
        <v>55</v>
      </c>
      <c r="E208" s="40" t="s">
        <v>1209</v>
      </c>
    </row>
    <row r="209" spans="1:5" ht="38.25">
      <c r="A209" t="s">
        <v>56</v>
      </c>
      <c r="E209" s="39" t="s">
        <v>1682</v>
      </c>
    </row>
    <row r="210" spans="1:16" ht="12.75">
      <c r="A210" t="s">
        <v>49</v>
      </c>
      <c s="34" t="s">
        <v>230</v>
      </c>
      <c s="34" t="s">
        <v>1683</v>
      </c>
      <c s="35" t="s">
        <v>5</v>
      </c>
      <c s="6" t="s">
        <v>1684</v>
      </c>
      <c s="36" t="s">
        <v>74</v>
      </c>
      <c s="37">
        <v>1.56</v>
      </c>
      <c s="36">
        <v>0</v>
      </c>
      <c s="36">
        <f>ROUND(G210*H210,6)</f>
      </c>
      <c r="L210" s="38">
        <v>0</v>
      </c>
      <c s="32">
        <f>ROUND(ROUND(L210,2)*ROUND(G210,3),2)</f>
      </c>
      <c s="36" t="s">
        <v>415</v>
      </c>
      <c>
        <f>(M210*21)/100</f>
      </c>
      <c t="s">
        <v>27</v>
      </c>
    </row>
    <row r="211" spans="1:5" ht="12.75">
      <c r="A211" s="35" t="s">
        <v>54</v>
      </c>
      <c r="E211" s="39" t="s">
        <v>1685</v>
      </c>
    </row>
    <row r="212" spans="1:5" ht="12.75">
      <c r="A212" s="35" t="s">
        <v>55</v>
      </c>
      <c r="E212" s="40" t="s">
        <v>1686</v>
      </c>
    </row>
    <row r="213" spans="1:5" ht="63.75">
      <c r="A213" t="s">
        <v>56</v>
      </c>
      <c r="E213" s="39" t="s">
        <v>1687</v>
      </c>
    </row>
    <row r="214" spans="1:16" ht="12.75">
      <c r="A214" t="s">
        <v>49</v>
      </c>
      <c s="34" t="s">
        <v>234</v>
      </c>
      <c s="34" t="s">
        <v>1688</v>
      </c>
      <c s="35" t="s">
        <v>5</v>
      </c>
      <c s="6" t="s">
        <v>1689</v>
      </c>
      <c s="36" t="s">
        <v>74</v>
      </c>
      <c s="37">
        <v>0.98</v>
      </c>
      <c s="36">
        <v>0</v>
      </c>
      <c s="36">
        <f>ROUND(G214*H214,6)</f>
      </c>
      <c r="L214" s="38">
        <v>0</v>
      </c>
      <c s="32">
        <f>ROUND(ROUND(L214,2)*ROUND(G214,3),2)</f>
      </c>
      <c s="36" t="s">
        <v>415</v>
      </c>
      <c>
        <f>(M214*21)/100</f>
      </c>
      <c t="s">
        <v>27</v>
      </c>
    </row>
    <row r="215" spans="1:5" ht="12.75">
      <c r="A215" s="35" t="s">
        <v>54</v>
      </c>
      <c r="E215" s="39" t="s">
        <v>1690</v>
      </c>
    </row>
    <row r="216" spans="1:5" ht="12.75">
      <c r="A216" s="35" t="s">
        <v>55</v>
      </c>
      <c r="E216" s="40" t="s">
        <v>1691</v>
      </c>
    </row>
    <row r="217" spans="1:5" ht="76.5">
      <c r="A217" t="s">
        <v>56</v>
      </c>
      <c r="E217" s="39" t="s">
        <v>1692</v>
      </c>
    </row>
    <row r="218" spans="1:16" ht="12.75">
      <c r="A218" t="s">
        <v>49</v>
      </c>
      <c s="34" t="s">
        <v>238</v>
      </c>
      <c s="34" t="s">
        <v>1693</v>
      </c>
      <c s="35" t="s">
        <v>5</v>
      </c>
      <c s="6" t="s">
        <v>1694</v>
      </c>
      <c s="36" t="s">
        <v>65</v>
      </c>
      <c s="37">
        <v>44.52</v>
      </c>
      <c s="36">
        <v>0</v>
      </c>
      <c s="36">
        <f>ROUND(G218*H218,6)</f>
      </c>
      <c r="L218" s="38">
        <v>0</v>
      </c>
      <c s="32">
        <f>ROUND(ROUND(L218,2)*ROUND(G218,3),2)</f>
      </c>
      <c s="36" t="s">
        <v>415</v>
      </c>
      <c>
        <f>(M218*21)/100</f>
      </c>
      <c t="s">
        <v>27</v>
      </c>
    </row>
    <row r="219" spans="1:5" ht="12.75">
      <c r="A219" s="35" t="s">
        <v>54</v>
      </c>
      <c r="E219" s="39" t="s">
        <v>1695</v>
      </c>
    </row>
    <row r="220" spans="1:5" ht="12.75">
      <c r="A220" s="35" t="s">
        <v>55</v>
      </c>
      <c r="E220" s="40" t="s">
        <v>1696</v>
      </c>
    </row>
    <row r="221" spans="1:5" ht="76.5">
      <c r="A221" t="s">
        <v>56</v>
      </c>
      <c r="E221" s="39" t="s">
        <v>1697</v>
      </c>
    </row>
    <row r="222" spans="1:16" ht="12.75">
      <c r="A222" t="s">
        <v>49</v>
      </c>
      <c s="34" t="s">
        <v>242</v>
      </c>
      <c s="34" t="s">
        <v>1698</v>
      </c>
      <c s="35" t="s">
        <v>5</v>
      </c>
      <c s="6" t="s">
        <v>1699</v>
      </c>
      <c s="36" t="s">
        <v>1700</v>
      </c>
      <c s="37">
        <v>30</v>
      </c>
      <c s="36">
        <v>0</v>
      </c>
      <c s="36">
        <f>ROUND(G222*H222,6)</f>
      </c>
      <c r="L222" s="38">
        <v>0</v>
      </c>
      <c s="32">
        <f>ROUND(ROUND(L222,2)*ROUND(G222,3),2)</f>
      </c>
      <c s="36" t="s">
        <v>415</v>
      </c>
      <c>
        <f>(M222*21)/100</f>
      </c>
      <c t="s">
        <v>27</v>
      </c>
    </row>
    <row r="223" spans="1:5" ht="12.75">
      <c r="A223" s="35" t="s">
        <v>54</v>
      </c>
      <c r="E223" s="39" t="s">
        <v>1701</v>
      </c>
    </row>
    <row r="224" spans="1:5" ht="12.75">
      <c r="A224" s="35" t="s">
        <v>55</v>
      </c>
      <c r="E224" s="40" t="s">
        <v>1702</v>
      </c>
    </row>
    <row r="225" spans="1:5" ht="409.5">
      <c r="A225" t="s">
        <v>56</v>
      </c>
      <c r="E225" s="39" t="s">
        <v>1703</v>
      </c>
    </row>
    <row r="226" spans="1:16" ht="12.75">
      <c r="A226" t="s">
        <v>49</v>
      </c>
      <c s="34" t="s">
        <v>246</v>
      </c>
      <c s="34" t="s">
        <v>1704</v>
      </c>
      <c s="35" t="s">
        <v>5</v>
      </c>
      <c s="6" t="s">
        <v>1705</v>
      </c>
      <c s="36" t="s">
        <v>52</v>
      </c>
      <c s="37">
        <v>34.58</v>
      </c>
      <c s="36">
        <v>0</v>
      </c>
      <c s="36">
        <f>ROUND(G226*H226,6)</f>
      </c>
      <c r="L226" s="38">
        <v>0</v>
      </c>
      <c s="32">
        <f>ROUND(ROUND(L226,2)*ROUND(G226,3),2)</f>
      </c>
      <c s="36" t="s">
        <v>415</v>
      </c>
      <c>
        <f>(M226*21)/100</f>
      </c>
      <c t="s">
        <v>27</v>
      </c>
    </row>
    <row r="227" spans="1:5" ht="12.75">
      <c r="A227" s="35" t="s">
        <v>54</v>
      </c>
      <c r="E227" s="39" t="s">
        <v>5</v>
      </c>
    </row>
    <row r="228" spans="1:5" ht="12.75">
      <c r="A228" s="35" t="s">
        <v>55</v>
      </c>
      <c r="E228" s="40" t="s">
        <v>1706</v>
      </c>
    </row>
    <row r="229" spans="1:5" ht="114.75">
      <c r="A229" t="s">
        <v>56</v>
      </c>
      <c r="E229" s="39" t="s">
        <v>1707</v>
      </c>
    </row>
    <row r="230" spans="1:16" ht="12.75">
      <c r="A230" t="s">
        <v>49</v>
      </c>
      <c s="34" t="s">
        <v>250</v>
      </c>
      <c s="34" t="s">
        <v>1708</v>
      </c>
      <c s="35" t="s">
        <v>5</v>
      </c>
      <c s="6" t="s">
        <v>1709</v>
      </c>
      <c s="36" t="s">
        <v>52</v>
      </c>
      <c s="37">
        <v>30.88</v>
      </c>
      <c s="36">
        <v>0</v>
      </c>
      <c s="36">
        <f>ROUND(G230*H230,6)</f>
      </c>
      <c r="L230" s="38">
        <v>0</v>
      </c>
      <c s="32">
        <f>ROUND(ROUND(L230,2)*ROUND(G230,3),2)</f>
      </c>
      <c s="36" t="s">
        <v>415</v>
      </c>
      <c>
        <f>(M230*21)/100</f>
      </c>
      <c t="s">
        <v>27</v>
      </c>
    </row>
    <row r="231" spans="1:5" ht="12.75">
      <c r="A231" s="35" t="s">
        <v>54</v>
      </c>
      <c r="E231" s="39" t="s">
        <v>1710</v>
      </c>
    </row>
    <row r="232" spans="1:5" ht="12.75">
      <c r="A232" s="35" t="s">
        <v>55</v>
      </c>
      <c r="E232" s="40" t="s">
        <v>1711</v>
      </c>
    </row>
    <row r="233" spans="1:5" ht="114.75">
      <c r="A233" t="s">
        <v>56</v>
      </c>
      <c r="E233" s="39" t="s">
        <v>1712</v>
      </c>
    </row>
    <row r="234" spans="1:16" ht="12.75">
      <c r="A234" t="s">
        <v>49</v>
      </c>
      <c s="34" t="s">
        <v>254</v>
      </c>
      <c s="34" t="s">
        <v>1713</v>
      </c>
      <c s="35" t="s">
        <v>5</v>
      </c>
      <c s="6" t="s">
        <v>1714</v>
      </c>
      <c s="36" t="s">
        <v>52</v>
      </c>
      <c s="37">
        <v>332.068</v>
      </c>
      <c s="36">
        <v>0</v>
      </c>
      <c s="36">
        <f>ROUND(G234*H234,6)</f>
      </c>
      <c r="L234" s="38">
        <v>0</v>
      </c>
      <c s="32">
        <f>ROUND(ROUND(L234,2)*ROUND(G234,3),2)</f>
      </c>
      <c s="36" t="s">
        <v>415</v>
      </c>
      <c>
        <f>(M234*21)/100</f>
      </c>
      <c t="s">
        <v>27</v>
      </c>
    </row>
    <row r="235" spans="1:5" ht="12.75">
      <c r="A235" s="35" t="s">
        <v>54</v>
      </c>
      <c r="E235" s="39" t="s">
        <v>1715</v>
      </c>
    </row>
    <row r="236" spans="1:5" ht="38.25">
      <c r="A236" s="35" t="s">
        <v>55</v>
      </c>
      <c r="E236" s="40" t="s">
        <v>1716</v>
      </c>
    </row>
    <row r="237" spans="1:5" ht="114.75">
      <c r="A237" t="s">
        <v>56</v>
      </c>
      <c r="E237" s="39" t="s">
        <v>1712</v>
      </c>
    </row>
    <row r="238" spans="1:16" ht="12.75">
      <c r="A238" t="s">
        <v>49</v>
      </c>
      <c s="34" t="s">
        <v>258</v>
      </c>
      <c s="34" t="s">
        <v>1717</v>
      </c>
      <c s="35" t="s">
        <v>5</v>
      </c>
      <c s="6" t="s">
        <v>1718</v>
      </c>
      <c s="36" t="s">
        <v>654</v>
      </c>
      <c s="37">
        <v>0.063</v>
      </c>
      <c s="36">
        <v>0</v>
      </c>
      <c s="36">
        <f>ROUND(G238*H238,6)</f>
      </c>
      <c r="L238" s="38">
        <v>0</v>
      </c>
      <c s="32">
        <f>ROUND(ROUND(L238,2)*ROUND(G238,3),2)</f>
      </c>
      <c s="36" t="s">
        <v>415</v>
      </c>
      <c>
        <f>(M238*21)/100</f>
      </c>
      <c t="s">
        <v>27</v>
      </c>
    </row>
    <row r="239" spans="1:5" ht="12.75">
      <c r="A239" s="35" t="s">
        <v>54</v>
      </c>
      <c r="E239" s="39" t="s">
        <v>5</v>
      </c>
    </row>
    <row r="240" spans="1:5" ht="12.75">
      <c r="A240" s="35" t="s">
        <v>55</v>
      </c>
      <c r="E240" s="40" t="s">
        <v>1719</v>
      </c>
    </row>
    <row r="241" spans="1:5" ht="114.75">
      <c r="A241" t="s">
        <v>56</v>
      </c>
      <c r="E241" s="39" t="s">
        <v>1720</v>
      </c>
    </row>
    <row r="242" spans="1:16" ht="25.5">
      <c r="A242" t="s">
        <v>49</v>
      </c>
      <c s="34" t="s">
        <v>262</v>
      </c>
      <c s="34" t="s">
        <v>1721</v>
      </c>
      <c s="35" t="s">
        <v>5</v>
      </c>
      <c s="6" t="s">
        <v>1722</v>
      </c>
      <c s="36" t="s">
        <v>1723</v>
      </c>
      <c s="37">
        <v>75.889</v>
      </c>
      <c s="36">
        <v>0</v>
      </c>
      <c s="36">
        <f>ROUND(G242*H242,6)</f>
      </c>
      <c r="L242" s="38">
        <v>0</v>
      </c>
      <c s="32">
        <f>ROUND(ROUND(L242,2)*ROUND(G242,3),2)</f>
      </c>
      <c s="36" t="s">
        <v>415</v>
      </c>
      <c>
        <f>(M242*21)/100</f>
      </c>
      <c t="s">
        <v>27</v>
      </c>
    </row>
    <row r="243" spans="1:5" ht="12.75">
      <c r="A243" s="35" t="s">
        <v>54</v>
      </c>
      <c r="E243" s="39" t="s">
        <v>1724</v>
      </c>
    </row>
    <row r="244" spans="1:5" ht="12.75">
      <c r="A244" s="35" t="s">
        <v>55</v>
      </c>
      <c r="E244" s="40" t="s">
        <v>1725</v>
      </c>
    </row>
    <row r="245" spans="1:5" ht="229.5">
      <c r="A245" t="s">
        <v>56</v>
      </c>
      <c r="E245" s="39" t="s">
        <v>1726</v>
      </c>
    </row>
    <row r="246" spans="1:13" ht="12.75">
      <c r="A246" t="s">
        <v>46</v>
      </c>
      <c r="C246" s="31" t="s">
        <v>649</v>
      </c>
      <c r="E246" s="33" t="s">
        <v>650</v>
      </c>
      <c r="J246" s="32">
        <f>0</f>
      </c>
      <c s="32">
        <f>0</f>
      </c>
      <c s="32">
        <f>0+L247+L251+L255+L259+L263</f>
      </c>
      <c s="32">
        <f>0+M247+M251+M255+M259+M263</f>
      </c>
    </row>
    <row r="247" spans="1:16" ht="25.5">
      <c r="A247" t="s">
        <v>49</v>
      </c>
      <c s="34" t="s">
        <v>266</v>
      </c>
      <c s="34" t="s">
        <v>1727</v>
      </c>
      <c s="35" t="s">
        <v>652</v>
      </c>
      <c s="6" t="s">
        <v>1728</v>
      </c>
      <c s="36" t="s">
        <v>654</v>
      </c>
      <c s="37">
        <v>2571.624</v>
      </c>
      <c s="36">
        <v>0</v>
      </c>
      <c s="36">
        <f>ROUND(G247*H247,6)</f>
      </c>
      <c r="L247" s="38">
        <v>0</v>
      </c>
      <c s="32">
        <f>ROUND(ROUND(L247,2)*ROUND(G247,3),2)</f>
      </c>
      <c s="36" t="s">
        <v>655</v>
      </c>
      <c>
        <f>(M247*21)/100</f>
      </c>
      <c t="s">
        <v>27</v>
      </c>
    </row>
    <row r="248" spans="1:5" ht="12.75">
      <c r="A248" s="35" t="s">
        <v>54</v>
      </c>
      <c r="E248" s="39" t="s">
        <v>656</v>
      </c>
    </row>
    <row r="249" spans="1:5" ht="12.75">
      <c r="A249" s="35" t="s">
        <v>55</v>
      </c>
      <c r="E249" s="40" t="s">
        <v>1729</v>
      </c>
    </row>
    <row r="250" spans="1:5" ht="153">
      <c r="A250" t="s">
        <v>56</v>
      </c>
      <c r="E250" s="39" t="s">
        <v>1730</v>
      </c>
    </row>
    <row r="251" spans="1:16" ht="25.5">
      <c r="A251" t="s">
        <v>49</v>
      </c>
      <c s="34" t="s">
        <v>270</v>
      </c>
      <c s="34" t="s">
        <v>1731</v>
      </c>
      <c s="35" t="s">
        <v>652</v>
      </c>
      <c s="6" t="s">
        <v>1732</v>
      </c>
      <c s="36" t="s">
        <v>654</v>
      </c>
      <c s="37">
        <v>130.92</v>
      </c>
      <c s="36">
        <v>0</v>
      </c>
      <c s="36">
        <f>ROUND(G251*H251,6)</f>
      </c>
      <c r="L251" s="38">
        <v>0</v>
      </c>
      <c s="32">
        <f>ROUND(ROUND(L251,2)*ROUND(G251,3),2)</f>
      </c>
      <c s="36" t="s">
        <v>655</v>
      </c>
      <c>
        <f>(M251*21)/100</f>
      </c>
      <c t="s">
        <v>27</v>
      </c>
    </row>
    <row r="252" spans="1:5" ht="12.75">
      <c r="A252" s="35" t="s">
        <v>54</v>
      </c>
      <c r="E252" s="39" t="s">
        <v>656</v>
      </c>
    </row>
    <row r="253" spans="1:5" ht="12.75">
      <c r="A253" s="35" t="s">
        <v>55</v>
      </c>
      <c r="E253" s="40" t="s">
        <v>1733</v>
      </c>
    </row>
    <row r="254" spans="1:5" ht="165.75">
      <c r="A254" t="s">
        <v>56</v>
      </c>
      <c r="E254" s="39" t="s">
        <v>657</v>
      </c>
    </row>
    <row r="255" spans="1:16" ht="25.5">
      <c r="A255" t="s">
        <v>49</v>
      </c>
      <c s="34" t="s">
        <v>274</v>
      </c>
      <c s="34" t="s">
        <v>1375</v>
      </c>
      <c s="35" t="s">
        <v>652</v>
      </c>
      <c s="6" t="s">
        <v>1376</v>
      </c>
      <c s="36" t="s">
        <v>654</v>
      </c>
      <c s="37">
        <v>618.17</v>
      </c>
      <c s="36">
        <v>0</v>
      </c>
      <c s="36">
        <f>ROUND(G255*H255,6)</f>
      </c>
      <c r="L255" s="38">
        <v>0</v>
      </c>
      <c s="32">
        <f>ROUND(ROUND(L255,2)*ROUND(G255,3),2)</f>
      </c>
      <c s="36" t="s">
        <v>655</v>
      </c>
      <c>
        <f>(M255*21)/100</f>
      </c>
      <c t="s">
        <v>27</v>
      </c>
    </row>
    <row r="256" spans="1:5" ht="12.75">
      <c r="A256" s="35" t="s">
        <v>54</v>
      </c>
      <c r="E256" s="39" t="s">
        <v>656</v>
      </c>
    </row>
    <row r="257" spans="1:5" ht="12.75">
      <c r="A257" s="35" t="s">
        <v>55</v>
      </c>
      <c r="E257" s="40" t="s">
        <v>1734</v>
      </c>
    </row>
    <row r="258" spans="1:5" ht="165.75">
      <c r="A258" t="s">
        <v>56</v>
      </c>
      <c r="E258" s="39" t="s">
        <v>657</v>
      </c>
    </row>
    <row r="259" spans="1:16" ht="38.25">
      <c r="A259" t="s">
        <v>49</v>
      </c>
      <c s="34" t="s">
        <v>279</v>
      </c>
      <c s="34" t="s">
        <v>1735</v>
      </c>
      <c s="35" t="s">
        <v>652</v>
      </c>
      <c s="6" t="s">
        <v>1736</v>
      </c>
      <c s="36" t="s">
        <v>654</v>
      </c>
      <c s="37">
        <v>0.2</v>
      </c>
      <c s="36">
        <v>0</v>
      </c>
      <c s="36">
        <f>ROUND(G259*H259,6)</f>
      </c>
      <c r="L259" s="38">
        <v>0</v>
      </c>
      <c s="32">
        <f>ROUND(ROUND(L259,2)*ROUND(G259,3),2)</f>
      </c>
      <c s="36" t="s">
        <v>655</v>
      </c>
      <c>
        <f>(M259*21)/100</f>
      </c>
      <c t="s">
        <v>27</v>
      </c>
    </row>
    <row r="260" spans="1:5" ht="12.75">
      <c r="A260" s="35" t="s">
        <v>54</v>
      </c>
      <c r="E260" s="39" t="s">
        <v>656</v>
      </c>
    </row>
    <row r="261" spans="1:5" ht="12.75">
      <c r="A261" s="35" t="s">
        <v>55</v>
      </c>
      <c r="E261" s="40" t="s">
        <v>1533</v>
      </c>
    </row>
    <row r="262" spans="1:5" ht="165.75">
      <c r="A262" t="s">
        <v>56</v>
      </c>
      <c r="E262" s="39" t="s">
        <v>657</v>
      </c>
    </row>
    <row r="263" spans="1:16" ht="25.5">
      <c r="A263" t="s">
        <v>49</v>
      </c>
      <c s="34" t="s">
        <v>283</v>
      </c>
      <c s="34" t="s">
        <v>1737</v>
      </c>
      <c s="35" t="s">
        <v>652</v>
      </c>
      <c s="6" t="s">
        <v>1738</v>
      </c>
      <c s="36" t="s">
        <v>654</v>
      </c>
      <c s="37">
        <v>3.563</v>
      </c>
      <c s="36">
        <v>0</v>
      </c>
      <c s="36">
        <f>ROUND(G263*H263,6)</f>
      </c>
      <c r="L263" s="38">
        <v>0</v>
      </c>
      <c s="32">
        <f>ROUND(ROUND(L263,2)*ROUND(G263,3),2)</f>
      </c>
      <c s="36" t="s">
        <v>655</v>
      </c>
      <c>
        <f>(M263*21)/100</f>
      </c>
      <c t="s">
        <v>27</v>
      </c>
    </row>
    <row r="264" spans="1:5" ht="25.5">
      <c r="A264" s="35" t="s">
        <v>54</v>
      </c>
      <c r="E264" s="39" t="s">
        <v>663</v>
      </c>
    </row>
    <row r="265" spans="1:5" ht="38.25">
      <c r="A265" s="35" t="s">
        <v>55</v>
      </c>
      <c r="E265" s="40" t="s">
        <v>1739</v>
      </c>
    </row>
    <row r="266" spans="1:5" ht="165.75">
      <c r="A266" t="s">
        <v>56</v>
      </c>
      <c r="E266"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1489</v>
      </c>
      <c s="41">
        <f>Rekapitulace!C30</f>
      </c>
      <c s="20" t="s">
        <v>0</v>
      </c>
      <c t="s">
        <v>23</v>
      </c>
      <c t="s">
        <v>27</v>
      </c>
    </row>
    <row r="4" spans="1:16" ht="32" customHeight="1">
      <c r="A4" s="24" t="s">
        <v>20</v>
      </c>
      <c s="25" t="s">
        <v>28</v>
      </c>
      <c s="27" t="s">
        <v>1489</v>
      </c>
      <c r="E4" s="26" t="s">
        <v>1490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1742</v>
      </c>
      <c r="E8" s="30" t="s">
        <v>1741</v>
      </c>
      <c r="J8" s="29">
        <f>0+J9+J38+J47+J68+J81+J86+J99+J100+J125</f>
      </c>
      <c s="29">
        <f>0+K9+K38+K47+K68+K81+K86+K99+K100+K125</f>
      </c>
      <c s="29">
        <f>0+L9+L38+L47+L68+L81+L86+L99+L100+L125</f>
      </c>
      <c s="29">
        <f>0+M9+M38+M47+M68+M81+M86+M99+M100+M125</f>
      </c>
    </row>
    <row r="9" spans="1:13" ht="12.75">
      <c r="A9" t="s">
        <v>46</v>
      </c>
      <c r="C9" s="31" t="s">
        <v>47</v>
      </c>
      <c r="E9" s="33" t="s">
        <v>48</v>
      </c>
      <c r="J9" s="32">
        <f>0</f>
      </c>
      <c s="32">
        <f>0</f>
      </c>
      <c s="32">
        <f>0+L10+L14+L18+L22+L26+L30+L34</f>
      </c>
      <c s="32">
        <f>0+M10+M14+M18+M22+M26+M30+M34</f>
      </c>
    </row>
    <row r="10" spans="1:16" ht="12.75">
      <c r="A10" t="s">
        <v>49</v>
      </c>
      <c s="34" t="s">
        <v>47</v>
      </c>
      <c s="34" t="s">
        <v>1237</v>
      </c>
      <c s="35" t="s">
        <v>5</v>
      </c>
      <c s="6" t="s">
        <v>1238</v>
      </c>
      <c s="36" t="s">
        <v>52</v>
      </c>
      <c s="37">
        <v>12.5</v>
      </c>
      <c s="36">
        <v>0</v>
      </c>
      <c s="36">
        <f>ROUND(G10*H10,6)</f>
      </c>
      <c r="L10" s="38">
        <v>0</v>
      </c>
      <c s="32">
        <f>ROUND(ROUND(L10,2)*ROUND(G10,3),2)</f>
      </c>
      <c s="36" t="s">
        <v>53</v>
      </c>
      <c>
        <f>(M10*21)/100</f>
      </c>
      <c t="s">
        <v>27</v>
      </c>
    </row>
    <row r="11" spans="1:5" ht="12.75">
      <c r="A11" s="35" t="s">
        <v>54</v>
      </c>
      <c r="E11" s="39" t="s">
        <v>5</v>
      </c>
    </row>
    <row r="12" spans="1:5" ht="12.75">
      <c r="A12" s="35" t="s">
        <v>55</v>
      </c>
      <c r="E12" s="40" t="s">
        <v>1743</v>
      </c>
    </row>
    <row r="13" spans="1:5" ht="63.75">
      <c r="A13" t="s">
        <v>56</v>
      </c>
      <c r="E13" s="39" t="s">
        <v>1240</v>
      </c>
    </row>
    <row r="14" spans="1:16" ht="12.75">
      <c r="A14" t="s">
        <v>49</v>
      </c>
      <c s="34" t="s">
        <v>27</v>
      </c>
      <c s="34" t="s">
        <v>1744</v>
      </c>
      <c s="35" t="s">
        <v>5</v>
      </c>
      <c s="6" t="s">
        <v>1745</v>
      </c>
      <c s="36" t="s">
        <v>52</v>
      </c>
      <c s="37">
        <v>35.381</v>
      </c>
      <c s="36">
        <v>0</v>
      </c>
      <c s="36">
        <f>ROUND(G14*H14,6)</f>
      </c>
      <c r="L14" s="38">
        <v>0</v>
      </c>
      <c s="32">
        <f>ROUND(ROUND(L14,2)*ROUND(G14,3),2)</f>
      </c>
      <c s="36" t="s">
        <v>53</v>
      </c>
      <c>
        <f>(M14*21)/100</f>
      </c>
      <c t="s">
        <v>27</v>
      </c>
    </row>
    <row r="15" spans="1:5" ht="12.75">
      <c r="A15" s="35" t="s">
        <v>54</v>
      </c>
      <c r="E15" s="39" t="s">
        <v>5</v>
      </c>
    </row>
    <row r="16" spans="1:5" ht="38.25">
      <c r="A16" s="35" t="s">
        <v>55</v>
      </c>
      <c r="E16" s="40" t="s">
        <v>1746</v>
      </c>
    </row>
    <row r="17" spans="1:5" ht="318.75">
      <c r="A17" t="s">
        <v>56</v>
      </c>
      <c r="E17" s="39" t="s">
        <v>1747</v>
      </c>
    </row>
    <row r="18" spans="1:16" ht="12.75">
      <c r="A18" t="s">
        <v>49</v>
      </c>
      <c s="34" t="s">
        <v>26</v>
      </c>
      <c s="34" t="s">
        <v>1748</v>
      </c>
      <c s="35" t="s">
        <v>5</v>
      </c>
      <c s="6" t="s">
        <v>1749</v>
      </c>
      <c s="36" t="s">
        <v>52</v>
      </c>
      <c s="37">
        <v>35.381</v>
      </c>
      <c s="36">
        <v>0</v>
      </c>
      <c s="36">
        <f>ROUND(G18*H18,6)</f>
      </c>
      <c r="L18" s="38">
        <v>0</v>
      </c>
      <c s="32">
        <f>ROUND(ROUND(L18,2)*ROUND(G18,3),2)</f>
      </c>
      <c s="36" t="s">
        <v>53</v>
      </c>
      <c>
        <f>(M18*21)/100</f>
      </c>
      <c t="s">
        <v>27</v>
      </c>
    </row>
    <row r="19" spans="1:5" ht="12.75">
      <c r="A19" s="35" t="s">
        <v>54</v>
      </c>
      <c r="E19" s="39" t="s">
        <v>5</v>
      </c>
    </row>
    <row r="20" spans="1:5" ht="38.25">
      <c r="A20" s="35" t="s">
        <v>55</v>
      </c>
      <c r="E20" s="40" t="s">
        <v>1746</v>
      </c>
    </row>
    <row r="21" spans="1:5" ht="344.25">
      <c r="A21" t="s">
        <v>56</v>
      </c>
      <c r="E21" s="39" t="s">
        <v>1750</v>
      </c>
    </row>
    <row r="22" spans="1:16" ht="12.75">
      <c r="A22" t="s">
        <v>49</v>
      </c>
      <c s="34" t="s">
        <v>62</v>
      </c>
      <c s="34" t="s">
        <v>1751</v>
      </c>
      <c s="35" t="s">
        <v>5</v>
      </c>
      <c s="6" t="s">
        <v>1752</v>
      </c>
      <c s="36" t="s">
        <v>52</v>
      </c>
      <c s="37">
        <v>35.381</v>
      </c>
      <c s="36">
        <v>0</v>
      </c>
      <c s="36">
        <f>ROUND(G22*H22,6)</f>
      </c>
      <c r="L22" s="38">
        <v>0</v>
      </c>
      <c s="32">
        <f>ROUND(ROUND(L22,2)*ROUND(G22,3),2)</f>
      </c>
      <c s="36" t="s">
        <v>53</v>
      </c>
      <c>
        <f>(M22*21)/100</f>
      </c>
      <c t="s">
        <v>27</v>
      </c>
    </row>
    <row r="23" spans="1:5" ht="12.75">
      <c r="A23" s="35" t="s">
        <v>54</v>
      </c>
      <c r="E23" s="39" t="s">
        <v>5</v>
      </c>
    </row>
    <row r="24" spans="1:5" ht="38.25">
      <c r="A24" s="35" t="s">
        <v>55</v>
      </c>
      <c r="E24" s="40" t="s">
        <v>1746</v>
      </c>
    </row>
    <row r="25" spans="1:5" ht="267.75">
      <c r="A25" t="s">
        <v>56</v>
      </c>
      <c r="E25" s="39" t="s">
        <v>1753</v>
      </c>
    </row>
    <row r="26" spans="1:16" ht="12.75">
      <c r="A26" t="s">
        <v>49</v>
      </c>
      <c s="34" t="s">
        <v>67</v>
      </c>
      <c s="34" t="s">
        <v>1506</v>
      </c>
      <c s="35" t="s">
        <v>5</v>
      </c>
      <c s="6" t="s">
        <v>1507</v>
      </c>
      <c s="36" t="s">
        <v>52</v>
      </c>
      <c s="37">
        <v>35.381</v>
      </c>
      <c s="36">
        <v>0</v>
      </c>
      <c s="36">
        <f>ROUND(G26*H26,6)</f>
      </c>
      <c r="L26" s="38">
        <v>0</v>
      </c>
      <c s="32">
        <f>ROUND(ROUND(L26,2)*ROUND(G26,3),2)</f>
      </c>
      <c s="36" t="s">
        <v>53</v>
      </c>
      <c>
        <f>(M26*21)/100</f>
      </c>
      <c t="s">
        <v>27</v>
      </c>
    </row>
    <row r="27" spans="1:5" ht="12.75">
      <c r="A27" s="35" t="s">
        <v>54</v>
      </c>
      <c r="E27" s="39" t="s">
        <v>5</v>
      </c>
    </row>
    <row r="28" spans="1:5" ht="38.25">
      <c r="A28" s="35" t="s">
        <v>55</v>
      </c>
      <c r="E28" s="40" t="s">
        <v>1746</v>
      </c>
    </row>
    <row r="29" spans="1:5" ht="191.25">
      <c r="A29" t="s">
        <v>56</v>
      </c>
      <c r="E29" s="39" t="s">
        <v>1508</v>
      </c>
    </row>
    <row r="30" spans="1:16" ht="12.75">
      <c r="A30" t="s">
        <v>49</v>
      </c>
      <c s="34" t="s">
        <v>71</v>
      </c>
      <c s="34" t="s">
        <v>1754</v>
      </c>
      <c s="35" t="s">
        <v>5</v>
      </c>
      <c s="6" t="s">
        <v>1755</v>
      </c>
      <c s="36" t="s">
        <v>74</v>
      </c>
      <c s="37">
        <v>58.49</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38.25">
      <c r="A33" t="s">
        <v>56</v>
      </c>
      <c r="E33" s="39" t="s">
        <v>1756</v>
      </c>
    </row>
    <row r="34" spans="1:16" ht="12.75">
      <c r="A34" t="s">
        <v>49</v>
      </c>
      <c s="34" t="s">
        <v>76</v>
      </c>
      <c s="34" t="s">
        <v>1757</v>
      </c>
      <c s="35" t="s">
        <v>5</v>
      </c>
      <c s="6" t="s">
        <v>1758</v>
      </c>
      <c s="36" t="s">
        <v>74</v>
      </c>
      <c s="37">
        <v>58.49</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25.5">
      <c r="A37" t="s">
        <v>56</v>
      </c>
      <c r="E37" s="39" t="s">
        <v>1759</v>
      </c>
    </row>
    <row r="38" spans="1:13" ht="12.75">
      <c r="A38" t="s">
        <v>46</v>
      </c>
      <c r="C38" s="31" t="s">
        <v>27</v>
      </c>
      <c r="E38" s="33" t="s">
        <v>985</v>
      </c>
      <c r="J38" s="32">
        <f>0</f>
      </c>
      <c s="32">
        <f>0</f>
      </c>
      <c s="32">
        <f>0+L39+L43</f>
      </c>
      <c s="32">
        <f>0+M39+M43</f>
      </c>
    </row>
    <row r="39" spans="1:16" ht="12.75">
      <c r="A39" t="s">
        <v>49</v>
      </c>
      <c s="34" t="s">
        <v>82</v>
      </c>
      <c s="34" t="s">
        <v>1760</v>
      </c>
      <c s="35" t="s">
        <v>5</v>
      </c>
      <c s="6" t="s">
        <v>1761</v>
      </c>
      <c s="36" t="s">
        <v>74</v>
      </c>
      <c s="37">
        <v>11.88</v>
      </c>
      <c s="36">
        <v>0</v>
      </c>
      <c s="36">
        <f>ROUND(G39*H39,6)</f>
      </c>
      <c r="L39" s="38">
        <v>0</v>
      </c>
      <c s="32">
        <f>ROUND(ROUND(L39,2)*ROUND(G39,3),2)</f>
      </c>
      <c s="36" t="s">
        <v>53</v>
      </c>
      <c>
        <f>(M39*21)/100</f>
      </c>
      <c t="s">
        <v>27</v>
      </c>
    </row>
    <row r="40" spans="1:5" ht="25.5">
      <c r="A40" s="35" t="s">
        <v>54</v>
      </c>
      <c r="E40" s="39" t="s">
        <v>1762</v>
      </c>
    </row>
    <row r="41" spans="1:5" ht="12.75">
      <c r="A41" s="35" t="s">
        <v>55</v>
      </c>
      <c r="E41" s="40" t="s">
        <v>1763</v>
      </c>
    </row>
    <row r="42" spans="1:5" ht="102">
      <c r="A42" t="s">
        <v>56</v>
      </c>
      <c r="E42" s="39" t="s">
        <v>1764</v>
      </c>
    </row>
    <row r="43" spans="1:16" ht="12.75">
      <c r="A43" t="s">
        <v>49</v>
      </c>
      <c s="34" t="s">
        <v>86</v>
      </c>
      <c s="34" t="s">
        <v>1524</v>
      </c>
      <c s="35" t="s">
        <v>5</v>
      </c>
      <c s="6" t="s">
        <v>1525</v>
      </c>
      <c s="36" t="s">
        <v>52</v>
      </c>
      <c s="37">
        <v>1.242</v>
      </c>
      <c s="36">
        <v>0</v>
      </c>
      <c s="36">
        <f>ROUND(G43*H43,6)</f>
      </c>
      <c r="L43" s="38">
        <v>0</v>
      </c>
      <c s="32">
        <f>ROUND(ROUND(L43,2)*ROUND(G43,3),2)</f>
      </c>
      <c s="36" t="s">
        <v>53</v>
      </c>
      <c>
        <f>(M43*21)/100</f>
      </c>
      <c t="s">
        <v>27</v>
      </c>
    </row>
    <row r="44" spans="1:5" ht="12.75">
      <c r="A44" s="35" t="s">
        <v>54</v>
      </c>
      <c r="E44" s="39" t="s">
        <v>5</v>
      </c>
    </row>
    <row r="45" spans="1:5" ht="12.75">
      <c r="A45" s="35" t="s">
        <v>55</v>
      </c>
      <c r="E45" s="40" t="s">
        <v>1765</v>
      </c>
    </row>
    <row r="46" spans="1:5" ht="38.25">
      <c r="A46" t="s">
        <v>56</v>
      </c>
      <c r="E46" s="39" t="s">
        <v>1527</v>
      </c>
    </row>
    <row r="47" spans="1:13" ht="12.75">
      <c r="A47" t="s">
        <v>46</v>
      </c>
      <c r="C47" s="31" t="s">
        <v>26</v>
      </c>
      <c r="E47" s="33" t="s">
        <v>1552</v>
      </c>
      <c r="J47" s="32">
        <f>0</f>
      </c>
      <c s="32">
        <f>0</f>
      </c>
      <c s="32">
        <f>0+L48+L52+L56+L60+L64</f>
      </c>
      <c s="32">
        <f>0+M48+M52+M56+M60+M64</f>
      </c>
    </row>
    <row r="48" spans="1:16" ht="12.75">
      <c r="A48" t="s">
        <v>49</v>
      </c>
      <c s="34" t="s">
        <v>90</v>
      </c>
      <c s="34" t="s">
        <v>1766</v>
      </c>
      <c s="35" t="s">
        <v>5</v>
      </c>
      <c s="6" t="s">
        <v>1767</v>
      </c>
      <c s="36" t="s">
        <v>52</v>
      </c>
      <c s="37">
        <v>3.099</v>
      </c>
      <c s="36">
        <v>0</v>
      </c>
      <c s="36">
        <f>ROUND(G48*H48,6)</f>
      </c>
      <c r="L48" s="38">
        <v>0</v>
      </c>
      <c s="32">
        <f>ROUND(ROUND(L48,2)*ROUND(G48,3),2)</f>
      </c>
      <c s="36" t="s">
        <v>53</v>
      </c>
      <c>
        <f>(M48*21)/100</f>
      </c>
      <c t="s">
        <v>27</v>
      </c>
    </row>
    <row r="49" spans="1:5" ht="12.75">
      <c r="A49" s="35" t="s">
        <v>54</v>
      </c>
      <c r="E49" s="39" t="s">
        <v>5</v>
      </c>
    </row>
    <row r="50" spans="1:5" ht="12.75">
      <c r="A50" s="35" t="s">
        <v>55</v>
      </c>
      <c r="E50" s="40" t="s">
        <v>1768</v>
      </c>
    </row>
    <row r="51" spans="1:5" ht="395.25">
      <c r="A51" t="s">
        <v>56</v>
      </c>
      <c r="E51" s="39" t="s">
        <v>1769</v>
      </c>
    </row>
    <row r="52" spans="1:16" ht="12.75">
      <c r="A52" t="s">
        <v>49</v>
      </c>
      <c s="34" t="s">
        <v>94</v>
      </c>
      <c s="34" t="s">
        <v>1770</v>
      </c>
      <c s="35" t="s">
        <v>5</v>
      </c>
      <c s="6" t="s">
        <v>1771</v>
      </c>
      <c s="36" t="s">
        <v>654</v>
      </c>
      <c s="37">
        <v>0.663</v>
      </c>
      <c s="36">
        <v>0</v>
      </c>
      <c s="36">
        <f>ROUND(G52*H52,6)</f>
      </c>
      <c r="L52" s="38">
        <v>0</v>
      </c>
      <c s="32">
        <f>ROUND(ROUND(L52,2)*ROUND(G52,3),2)</f>
      </c>
      <c s="36" t="s">
        <v>53</v>
      </c>
      <c>
        <f>(M52*21)/100</f>
      </c>
      <c t="s">
        <v>27</v>
      </c>
    </row>
    <row r="53" spans="1:5" ht="12.75">
      <c r="A53" s="35" t="s">
        <v>54</v>
      </c>
      <c r="E53" s="39" t="s">
        <v>1772</v>
      </c>
    </row>
    <row r="54" spans="1:5" ht="12.75">
      <c r="A54" s="35" t="s">
        <v>55</v>
      </c>
      <c r="E54" s="40" t="s">
        <v>1773</v>
      </c>
    </row>
    <row r="55" spans="1:5" ht="267.75">
      <c r="A55" t="s">
        <v>56</v>
      </c>
      <c r="E55" s="39" t="s">
        <v>1575</v>
      </c>
    </row>
    <row r="56" spans="1:16" ht="12.75">
      <c r="A56" t="s">
        <v>49</v>
      </c>
      <c s="34" t="s">
        <v>97</v>
      </c>
      <c s="34" t="s">
        <v>1774</v>
      </c>
      <c s="35" t="s">
        <v>5</v>
      </c>
      <c s="6" t="s">
        <v>1775</v>
      </c>
      <c s="36" t="s">
        <v>52</v>
      </c>
      <c s="37">
        <v>0.524</v>
      </c>
      <c s="36">
        <v>0</v>
      </c>
      <c s="36">
        <f>ROUND(G56*H56,6)</f>
      </c>
      <c r="L56" s="38">
        <v>0</v>
      </c>
      <c s="32">
        <f>ROUND(ROUND(L56,2)*ROUND(G56,3),2)</f>
      </c>
      <c s="36" t="s">
        <v>53</v>
      </c>
      <c>
        <f>(M56*21)/100</f>
      </c>
      <c t="s">
        <v>27</v>
      </c>
    </row>
    <row r="57" spans="1:5" ht="12.75">
      <c r="A57" s="35" t="s">
        <v>54</v>
      </c>
      <c r="E57" s="39" t="s">
        <v>1776</v>
      </c>
    </row>
    <row r="58" spans="1:5" ht="12.75">
      <c r="A58" s="35" t="s">
        <v>55</v>
      </c>
      <c r="E58" s="40" t="s">
        <v>1777</v>
      </c>
    </row>
    <row r="59" spans="1:5" ht="408">
      <c r="A59" t="s">
        <v>56</v>
      </c>
      <c r="E59" s="39" t="s">
        <v>1778</v>
      </c>
    </row>
    <row r="60" spans="1:16" ht="12.75">
      <c r="A60" t="s">
        <v>49</v>
      </c>
      <c s="34" t="s">
        <v>101</v>
      </c>
      <c s="34" t="s">
        <v>1779</v>
      </c>
      <c s="35" t="s">
        <v>5</v>
      </c>
      <c s="6" t="s">
        <v>1780</v>
      </c>
      <c s="36" t="s">
        <v>654</v>
      </c>
      <c s="37">
        <v>0.062</v>
      </c>
      <c s="36">
        <v>0</v>
      </c>
      <c s="36">
        <f>ROUND(G60*H60,6)</f>
      </c>
      <c r="L60" s="38">
        <v>0</v>
      </c>
      <c s="32">
        <f>ROUND(ROUND(L60,2)*ROUND(G60,3),2)</f>
      </c>
      <c s="36" t="s">
        <v>53</v>
      </c>
      <c>
        <f>(M60*21)/100</f>
      </c>
      <c t="s">
        <v>27</v>
      </c>
    </row>
    <row r="61" spans="1:5" ht="12.75">
      <c r="A61" s="35" t="s">
        <v>54</v>
      </c>
      <c r="E61" s="39" t="s">
        <v>1781</v>
      </c>
    </row>
    <row r="62" spans="1:5" ht="12.75">
      <c r="A62" s="35" t="s">
        <v>55</v>
      </c>
      <c r="E62" s="40" t="s">
        <v>1782</v>
      </c>
    </row>
    <row r="63" spans="1:5" ht="242.25">
      <c r="A63" t="s">
        <v>56</v>
      </c>
      <c r="E63" s="39" t="s">
        <v>1783</v>
      </c>
    </row>
    <row r="64" spans="1:16" ht="12.75">
      <c r="A64" t="s">
        <v>49</v>
      </c>
      <c s="34" t="s">
        <v>105</v>
      </c>
      <c s="34" t="s">
        <v>1784</v>
      </c>
      <c s="35" t="s">
        <v>5</v>
      </c>
      <c s="6" t="s">
        <v>1785</v>
      </c>
      <c s="36" t="s">
        <v>1700</v>
      </c>
      <c s="37">
        <v>229.95</v>
      </c>
      <c s="36">
        <v>0</v>
      </c>
      <c s="36">
        <f>ROUND(G64*H64,6)</f>
      </c>
      <c r="L64" s="38">
        <v>0</v>
      </c>
      <c s="32">
        <f>ROUND(ROUND(L64,2)*ROUND(G64,3),2)</f>
      </c>
      <c s="36" t="s">
        <v>53</v>
      </c>
      <c>
        <f>(M64*21)/100</f>
      </c>
      <c t="s">
        <v>27</v>
      </c>
    </row>
    <row r="65" spans="1:5" ht="12.75">
      <c r="A65" s="35" t="s">
        <v>54</v>
      </c>
      <c r="E65" s="39" t="s">
        <v>1786</v>
      </c>
    </row>
    <row r="66" spans="1:5" ht="12.75">
      <c r="A66" s="35" t="s">
        <v>55</v>
      </c>
      <c r="E66" s="40" t="s">
        <v>1787</v>
      </c>
    </row>
    <row r="67" spans="1:5" ht="306">
      <c r="A67" t="s">
        <v>56</v>
      </c>
      <c r="E67" s="39" t="s">
        <v>1566</v>
      </c>
    </row>
    <row r="68" spans="1:13" ht="12.75">
      <c r="A68" t="s">
        <v>46</v>
      </c>
      <c r="C68" s="31" t="s">
        <v>62</v>
      </c>
      <c r="E68" s="33" t="s">
        <v>1583</v>
      </c>
      <c r="J68" s="32">
        <f>0</f>
      </c>
      <c s="32">
        <f>0</f>
      </c>
      <c s="32">
        <f>0+L69+L73+L77</f>
      </c>
      <c s="32">
        <f>0+M69+M73+M77</f>
      </c>
    </row>
    <row r="69" spans="1:16" ht="12.75">
      <c r="A69" t="s">
        <v>49</v>
      </c>
      <c s="34" t="s">
        <v>109</v>
      </c>
      <c s="34" t="s">
        <v>1788</v>
      </c>
      <c s="35" t="s">
        <v>5</v>
      </c>
      <c s="6" t="s">
        <v>1789</v>
      </c>
      <c s="36" t="s">
        <v>52</v>
      </c>
      <c s="37">
        <v>1.08</v>
      </c>
      <c s="36">
        <v>0</v>
      </c>
      <c s="36">
        <f>ROUND(G69*H69,6)</f>
      </c>
      <c r="L69" s="38">
        <v>0</v>
      </c>
      <c s="32">
        <f>ROUND(ROUND(L69,2)*ROUND(G69,3),2)</f>
      </c>
      <c s="36" t="s">
        <v>53</v>
      </c>
      <c>
        <f>(M69*21)/100</f>
      </c>
      <c t="s">
        <v>27</v>
      </c>
    </row>
    <row r="70" spans="1:5" ht="12.75">
      <c r="A70" s="35" t="s">
        <v>54</v>
      </c>
      <c r="E70" s="39" t="s">
        <v>5</v>
      </c>
    </row>
    <row r="71" spans="1:5" ht="12.75">
      <c r="A71" s="35" t="s">
        <v>55</v>
      </c>
      <c r="E71" s="40" t="s">
        <v>1790</v>
      </c>
    </row>
    <row r="72" spans="1:5" ht="38.25">
      <c r="A72" t="s">
        <v>56</v>
      </c>
      <c r="E72" s="39" t="s">
        <v>1527</v>
      </c>
    </row>
    <row r="73" spans="1:16" ht="12.75">
      <c r="A73" t="s">
        <v>49</v>
      </c>
      <c s="34" t="s">
        <v>113</v>
      </c>
      <c s="34" t="s">
        <v>1597</v>
      </c>
      <c s="35" t="s">
        <v>5</v>
      </c>
      <c s="6" t="s">
        <v>1598</v>
      </c>
      <c s="36" t="s">
        <v>52</v>
      </c>
      <c s="37">
        <v>1.08</v>
      </c>
      <c s="36">
        <v>0</v>
      </c>
      <c s="36">
        <f>ROUND(G73*H73,6)</f>
      </c>
      <c r="L73" s="38">
        <v>0</v>
      </c>
      <c s="32">
        <f>ROUND(ROUND(L73,2)*ROUND(G73,3),2)</f>
      </c>
      <c s="36" t="s">
        <v>53</v>
      </c>
      <c>
        <f>(M73*21)/100</f>
      </c>
      <c t="s">
        <v>27</v>
      </c>
    </row>
    <row r="74" spans="1:5" ht="12.75">
      <c r="A74" s="35" t="s">
        <v>54</v>
      </c>
      <c r="E74" s="39" t="s">
        <v>5</v>
      </c>
    </row>
    <row r="75" spans="1:5" ht="12.75">
      <c r="A75" s="35" t="s">
        <v>55</v>
      </c>
      <c r="E75" s="40" t="s">
        <v>1790</v>
      </c>
    </row>
    <row r="76" spans="1:5" ht="38.25">
      <c r="A76" t="s">
        <v>56</v>
      </c>
      <c r="E76" s="39" t="s">
        <v>1527</v>
      </c>
    </row>
    <row r="77" spans="1:16" ht="12.75">
      <c r="A77" t="s">
        <v>49</v>
      </c>
      <c s="34" t="s">
        <v>117</v>
      </c>
      <c s="34" t="s">
        <v>1791</v>
      </c>
      <c s="35" t="s">
        <v>5</v>
      </c>
      <c s="6" t="s">
        <v>1792</v>
      </c>
      <c s="36" t="s">
        <v>52</v>
      </c>
      <c s="37">
        <v>10.638</v>
      </c>
      <c s="36">
        <v>0</v>
      </c>
      <c s="36">
        <f>ROUND(G77*H77,6)</f>
      </c>
      <c r="L77" s="38">
        <v>0</v>
      </c>
      <c s="32">
        <f>ROUND(ROUND(L77,2)*ROUND(G77,3),2)</f>
      </c>
      <c s="36" t="s">
        <v>53</v>
      </c>
      <c>
        <f>(M77*21)/100</f>
      </c>
      <c t="s">
        <v>27</v>
      </c>
    </row>
    <row r="78" spans="1:5" ht="12.75">
      <c r="A78" s="35" t="s">
        <v>54</v>
      </c>
      <c r="E78" s="39" t="s">
        <v>5</v>
      </c>
    </row>
    <row r="79" spans="1:5" ht="12.75">
      <c r="A79" s="35" t="s">
        <v>55</v>
      </c>
      <c r="E79" s="40" t="s">
        <v>1793</v>
      </c>
    </row>
    <row r="80" spans="1:5" ht="38.25">
      <c r="A80" t="s">
        <v>56</v>
      </c>
      <c r="E80" s="39" t="s">
        <v>1794</v>
      </c>
    </row>
    <row r="81" spans="1:13" ht="12.75">
      <c r="A81" t="s">
        <v>46</v>
      </c>
      <c r="C81" s="31" t="s">
        <v>67</v>
      </c>
      <c r="E81" s="33" t="s">
        <v>1246</v>
      </c>
      <c r="J81" s="32">
        <f>0</f>
      </c>
      <c s="32">
        <f>0</f>
      </c>
      <c s="32">
        <f>0+L82</f>
      </c>
      <c s="32">
        <f>0+M82</f>
      </c>
    </row>
    <row r="82" spans="1:16" ht="12.75">
      <c r="A82" t="s">
        <v>49</v>
      </c>
      <c s="34" t="s">
        <v>120</v>
      </c>
      <c s="34" t="s">
        <v>1601</v>
      </c>
      <c s="35" t="s">
        <v>5</v>
      </c>
      <c s="6" t="s">
        <v>1602</v>
      </c>
      <c s="36" t="s">
        <v>74</v>
      </c>
      <c s="37">
        <v>30.62</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53">
      <c r="A85" t="s">
        <v>56</v>
      </c>
      <c r="E85" s="39" t="s">
        <v>1468</v>
      </c>
    </row>
    <row r="86" spans="1:13" ht="12.75">
      <c r="A86" t="s">
        <v>46</v>
      </c>
      <c r="C86" s="31" t="s">
        <v>76</v>
      </c>
      <c r="E86" s="33" t="s">
        <v>77</v>
      </c>
      <c r="J86" s="32">
        <f>0</f>
      </c>
      <c s="32">
        <f>0</f>
      </c>
      <c s="32">
        <f>0+L87+L91+L95</f>
      </c>
      <c s="32">
        <f>0+M87+M91+M95</f>
      </c>
    </row>
    <row r="87" spans="1:16" ht="25.5">
      <c r="A87" t="s">
        <v>49</v>
      </c>
      <c s="34" t="s">
        <v>125</v>
      </c>
      <c s="34" t="s">
        <v>1608</v>
      </c>
      <c s="35" t="s">
        <v>5</v>
      </c>
      <c s="6" t="s">
        <v>1609</v>
      </c>
      <c s="36" t="s">
        <v>74</v>
      </c>
      <c s="37">
        <v>10.08</v>
      </c>
      <c s="36">
        <v>0</v>
      </c>
      <c s="36">
        <f>ROUND(G87*H87,6)</f>
      </c>
      <c r="L87" s="38">
        <v>0</v>
      </c>
      <c s="32">
        <f>ROUND(ROUND(L87,2)*ROUND(G87,3),2)</f>
      </c>
      <c s="36" t="s">
        <v>53</v>
      </c>
      <c>
        <f>(M87*21)/100</f>
      </c>
      <c t="s">
        <v>27</v>
      </c>
    </row>
    <row r="88" spans="1:5" ht="12.75">
      <c r="A88" s="35" t="s">
        <v>54</v>
      </c>
      <c r="E88" s="39" t="s">
        <v>5</v>
      </c>
    </row>
    <row r="89" spans="1:5" ht="38.25">
      <c r="A89" s="35" t="s">
        <v>55</v>
      </c>
      <c r="E89" s="40" t="s">
        <v>1795</v>
      </c>
    </row>
    <row r="90" spans="1:5" ht="204">
      <c r="A90" t="s">
        <v>56</v>
      </c>
      <c r="E90" s="39" t="s">
        <v>1612</v>
      </c>
    </row>
    <row r="91" spans="1:16" ht="25.5">
      <c r="A91" t="s">
        <v>49</v>
      </c>
      <c s="34" t="s">
        <v>128</v>
      </c>
      <c s="34" t="s">
        <v>1796</v>
      </c>
      <c s="35" t="s">
        <v>5</v>
      </c>
      <c s="6" t="s">
        <v>1797</v>
      </c>
      <c s="36" t="s">
        <v>74</v>
      </c>
      <c s="37">
        <v>31.158</v>
      </c>
      <c s="36">
        <v>0</v>
      </c>
      <c s="36">
        <f>ROUND(G91*H91,6)</f>
      </c>
      <c r="L91" s="38">
        <v>0</v>
      </c>
      <c s="32">
        <f>ROUND(ROUND(L91,2)*ROUND(G91,3),2)</f>
      </c>
      <c s="36" t="s">
        <v>53</v>
      </c>
      <c>
        <f>(M91*21)/100</f>
      </c>
      <c t="s">
        <v>27</v>
      </c>
    </row>
    <row r="92" spans="1:5" ht="12.75">
      <c r="A92" s="35" t="s">
        <v>54</v>
      </c>
      <c r="E92" s="39" t="s">
        <v>5</v>
      </c>
    </row>
    <row r="93" spans="1:5" ht="12.75">
      <c r="A93" s="35" t="s">
        <v>55</v>
      </c>
      <c r="E93" s="40" t="s">
        <v>1798</v>
      </c>
    </row>
    <row r="94" spans="1:5" ht="204">
      <c r="A94" t="s">
        <v>56</v>
      </c>
      <c r="E94" s="39" t="s">
        <v>1612</v>
      </c>
    </row>
    <row r="95" spans="1:16" ht="12.75">
      <c r="A95" t="s">
        <v>49</v>
      </c>
      <c s="34" t="s">
        <v>131</v>
      </c>
      <c s="34" t="s">
        <v>1617</v>
      </c>
      <c s="35" t="s">
        <v>5</v>
      </c>
      <c s="6" t="s">
        <v>1618</v>
      </c>
      <c s="36" t="s">
        <v>74</v>
      </c>
      <c s="37">
        <v>31.158</v>
      </c>
      <c s="36">
        <v>0</v>
      </c>
      <c s="36">
        <f>ROUND(G95*H95,6)</f>
      </c>
      <c r="L95" s="38">
        <v>0</v>
      </c>
      <c s="32">
        <f>ROUND(ROUND(L95,2)*ROUND(G95,3),2)</f>
      </c>
      <c s="36" t="s">
        <v>53</v>
      </c>
      <c>
        <f>(M95*21)/100</f>
      </c>
      <c t="s">
        <v>27</v>
      </c>
    </row>
    <row r="96" spans="1:5" ht="12.75">
      <c r="A96" s="35" t="s">
        <v>54</v>
      </c>
      <c r="E96" s="39" t="s">
        <v>5</v>
      </c>
    </row>
    <row r="97" spans="1:5" ht="12.75">
      <c r="A97" s="35" t="s">
        <v>55</v>
      </c>
      <c r="E97" s="40" t="s">
        <v>1798</v>
      </c>
    </row>
    <row r="98" spans="1:5" ht="38.25">
      <c r="A98" t="s">
        <v>56</v>
      </c>
      <c r="E98" s="39" t="s">
        <v>1621</v>
      </c>
    </row>
    <row r="99" spans="1:13" ht="12.75">
      <c r="A99" t="s">
        <v>46</v>
      </c>
      <c r="C99" s="31" t="s">
        <v>82</v>
      </c>
      <c r="E99" s="33" t="s">
        <v>1415</v>
      </c>
      <c r="J99" s="32">
        <f>0</f>
      </c>
      <c s="32">
        <f>0</f>
      </c>
      <c s="32">
        <f>0</f>
      </c>
      <c s="32">
        <f>0</f>
      </c>
    </row>
    <row r="100" spans="1:13" ht="12.75">
      <c r="A100" t="s">
        <v>46</v>
      </c>
      <c r="C100" s="31" t="s">
        <v>86</v>
      </c>
      <c r="E100" s="33" t="s">
        <v>1132</v>
      </c>
      <c r="J100" s="32">
        <f>0</f>
      </c>
      <c s="32">
        <f>0</f>
      </c>
      <c s="32">
        <f>0+L101+L105+L109+L113+L117+L121</f>
      </c>
      <c s="32">
        <f>0+M101+M105+M109+M113+M117+M121</f>
      </c>
    </row>
    <row r="101" spans="1:16" ht="12.75">
      <c r="A101" t="s">
        <v>49</v>
      </c>
      <c s="34" t="s">
        <v>135</v>
      </c>
      <c s="34" t="s">
        <v>1799</v>
      </c>
      <c s="35" t="s">
        <v>5</v>
      </c>
      <c s="6" t="s">
        <v>1800</v>
      </c>
      <c s="36" t="s">
        <v>80</v>
      </c>
      <c s="37">
        <v>2</v>
      </c>
      <c s="36">
        <v>0</v>
      </c>
      <c s="36">
        <f>ROUND(G101*H101,6)</f>
      </c>
      <c r="L101" s="38">
        <v>0</v>
      </c>
      <c s="32">
        <f>ROUND(ROUND(L101,2)*ROUND(G101,3),2)</f>
      </c>
      <c s="36" t="s">
        <v>53</v>
      </c>
      <c>
        <f>(M101*21)/100</f>
      </c>
      <c t="s">
        <v>27</v>
      </c>
    </row>
    <row r="102" spans="1:5" ht="12.75">
      <c r="A102" s="35" t="s">
        <v>54</v>
      </c>
      <c r="E102" s="39" t="s">
        <v>5</v>
      </c>
    </row>
    <row r="103" spans="1:5" ht="12.75">
      <c r="A103" s="35" t="s">
        <v>55</v>
      </c>
      <c r="E103" s="40" t="s">
        <v>5</v>
      </c>
    </row>
    <row r="104" spans="1:5" ht="38.25">
      <c r="A104" t="s">
        <v>56</v>
      </c>
      <c r="E104" s="39" t="s">
        <v>1801</v>
      </c>
    </row>
    <row r="105" spans="1:16" ht="25.5">
      <c r="A105" t="s">
        <v>49</v>
      </c>
      <c s="34" t="s">
        <v>139</v>
      </c>
      <c s="34" t="s">
        <v>1802</v>
      </c>
      <c s="35" t="s">
        <v>5</v>
      </c>
      <c s="6" t="s">
        <v>1803</v>
      </c>
      <c s="36" t="s">
        <v>80</v>
      </c>
      <c s="37">
        <v>1</v>
      </c>
      <c s="36">
        <v>0</v>
      </c>
      <c s="36">
        <f>ROUND(G105*H105,6)</f>
      </c>
      <c r="L105" s="38">
        <v>0</v>
      </c>
      <c s="32">
        <f>ROUND(ROUND(L105,2)*ROUND(G105,3),2)</f>
      </c>
      <c s="36" t="s">
        <v>53</v>
      </c>
      <c>
        <f>(M105*21)/100</f>
      </c>
      <c t="s">
        <v>27</v>
      </c>
    </row>
    <row r="106" spans="1:5" ht="12.75">
      <c r="A106" s="35" t="s">
        <v>54</v>
      </c>
      <c r="E106" s="39" t="s">
        <v>5</v>
      </c>
    </row>
    <row r="107" spans="1:5" ht="12.75">
      <c r="A107" s="35" t="s">
        <v>55</v>
      </c>
      <c r="E107" s="40" t="s">
        <v>5</v>
      </c>
    </row>
    <row r="108" spans="1:5" ht="25.5">
      <c r="A108" t="s">
        <v>56</v>
      </c>
      <c r="E108" s="39" t="s">
        <v>1804</v>
      </c>
    </row>
    <row r="109" spans="1:16" ht="12.75">
      <c r="A109" t="s">
        <v>49</v>
      </c>
      <c s="34" t="s">
        <v>143</v>
      </c>
      <c s="34" t="s">
        <v>1704</v>
      </c>
      <c s="35" t="s">
        <v>5</v>
      </c>
      <c s="6" t="s">
        <v>1705</v>
      </c>
      <c s="36" t="s">
        <v>52</v>
      </c>
      <c s="37">
        <v>0.375</v>
      </c>
      <c s="36">
        <v>0</v>
      </c>
      <c s="36">
        <f>ROUND(G109*H109,6)</f>
      </c>
      <c r="L109" s="38">
        <v>0</v>
      </c>
      <c s="32">
        <f>ROUND(ROUND(L109,2)*ROUND(G109,3),2)</f>
      </c>
      <c s="36" t="s">
        <v>53</v>
      </c>
      <c>
        <f>(M109*21)/100</f>
      </c>
      <c t="s">
        <v>27</v>
      </c>
    </row>
    <row r="110" spans="1:5" ht="12.75">
      <c r="A110" s="35" t="s">
        <v>54</v>
      </c>
      <c r="E110" s="39" t="s">
        <v>1805</v>
      </c>
    </row>
    <row r="111" spans="1:5" ht="12.75">
      <c r="A111" s="35" t="s">
        <v>55</v>
      </c>
      <c r="E111" s="40" t="s">
        <v>1806</v>
      </c>
    </row>
    <row r="112" spans="1:5" ht="114.75">
      <c r="A112" t="s">
        <v>56</v>
      </c>
      <c r="E112" s="39" t="s">
        <v>1712</v>
      </c>
    </row>
    <row r="113" spans="1:16" ht="12.75">
      <c r="A113" t="s">
        <v>49</v>
      </c>
      <c s="34" t="s">
        <v>146</v>
      </c>
      <c s="34" t="s">
        <v>1807</v>
      </c>
      <c s="35" t="s">
        <v>5</v>
      </c>
      <c s="6" t="s">
        <v>1808</v>
      </c>
      <c s="36" t="s">
        <v>52</v>
      </c>
      <c s="37">
        <v>0.768</v>
      </c>
      <c s="36">
        <v>0</v>
      </c>
      <c s="36">
        <f>ROUND(G113*H113,6)</f>
      </c>
      <c r="L113" s="38">
        <v>0</v>
      </c>
      <c s="32">
        <f>ROUND(ROUND(L113,2)*ROUND(G113,3),2)</f>
      </c>
      <c s="36" t="s">
        <v>53</v>
      </c>
      <c>
        <f>(M113*21)/100</f>
      </c>
      <c t="s">
        <v>27</v>
      </c>
    </row>
    <row r="114" spans="1:5" ht="12.75">
      <c r="A114" s="35" t="s">
        <v>54</v>
      </c>
      <c r="E114" s="39" t="s">
        <v>1809</v>
      </c>
    </row>
    <row r="115" spans="1:5" ht="12.75">
      <c r="A115" s="35" t="s">
        <v>55</v>
      </c>
      <c r="E115" s="40" t="s">
        <v>1810</v>
      </c>
    </row>
    <row r="116" spans="1:5" ht="102">
      <c r="A116" t="s">
        <v>56</v>
      </c>
      <c r="E116" s="39" t="s">
        <v>1351</v>
      </c>
    </row>
    <row r="117" spans="1:16" ht="12.75">
      <c r="A117" t="s">
        <v>49</v>
      </c>
      <c s="34" t="s">
        <v>149</v>
      </c>
      <c s="34" t="s">
        <v>1811</v>
      </c>
      <c s="35" t="s">
        <v>5</v>
      </c>
      <c s="6" t="s">
        <v>1812</v>
      </c>
      <c s="36" t="s">
        <v>654</v>
      </c>
      <c s="37">
        <v>0.341</v>
      </c>
      <c s="36">
        <v>0</v>
      </c>
      <c s="36">
        <f>ROUND(G117*H117,6)</f>
      </c>
      <c r="L117" s="38">
        <v>0</v>
      </c>
      <c s="32">
        <f>ROUND(ROUND(L117,2)*ROUND(G117,3),2)</f>
      </c>
      <c s="36" t="s">
        <v>53</v>
      </c>
      <c>
        <f>(M117*21)/100</f>
      </c>
      <c t="s">
        <v>27</v>
      </c>
    </row>
    <row r="118" spans="1:5" ht="12.75">
      <c r="A118" s="35" t="s">
        <v>54</v>
      </c>
      <c r="E118" s="39" t="s">
        <v>1813</v>
      </c>
    </row>
    <row r="119" spans="1:5" ht="38.25">
      <c r="A119" s="35" t="s">
        <v>55</v>
      </c>
      <c r="E119" s="40" t="s">
        <v>1814</v>
      </c>
    </row>
    <row r="120" spans="1:5" ht="102">
      <c r="A120" t="s">
        <v>56</v>
      </c>
      <c r="E120" s="39" t="s">
        <v>1815</v>
      </c>
    </row>
    <row r="121" spans="1:16" ht="12.75">
      <c r="A121" t="s">
        <v>49</v>
      </c>
      <c s="34" t="s">
        <v>152</v>
      </c>
      <c s="34" t="s">
        <v>1816</v>
      </c>
      <c s="35" t="s">
        <v>5</v>
      </c>
      <c s="6" t="s">
        <v>1817</v>
      </c>
      <c s="36" t="s">
        <v>52</v>
      </c>
      <c s="37">
        <v>4</v>
      </c>
      <c s="36">
        <v>0</v>
      </c>
      <c s="36">
        <f>ROUND(G121*H121,6)</f>
      </c>
      <c r="L121" s="38">
        <v>0</v>
      </c>
      <c s="32">
        <f>ROUND(ROUND(L121,2)*ROUND(G121,3),2)</f>
      </c>
      <c s="36" t="s">
        <v>53</v>
      </c>
      <c>
        <f>(M121*21)/100</f>
      </c>
      <c t="s">
        <v>27</v>
      </c>
    </row>
    <row r="122" spans="1:5" ht="12.75">
      <c r="A122" s="35" t="s">
        <v>54</v>
      </c>
      <c r="E122" s="39" t="s">
        <v>1818</v>
      </c>
    </row>
    <row r="123" spans="1:5" ht="12.75">
      <c r="A123" s="35" t="s">
        <v>55</v>
      </c>
      <c r="E123" s="40" t="s">
        <v>1819</v>
      </c>
    </row>
    <row r="124" spans="1:5" ht="89.25">
      <c r="A124" t="s">
        <v>56</v>
      </c>
      <c r="E124" s="39" t="s">
        <v>1820</v>
      </c>
    </row>
    <row r="125" spans="1:13" ht="12.75">
      <c r="A125" t="s">
        <v>46</v>
      </c>
      <c r="C125" s="31" t="s">
        <v>649</v>
      </c>
      <c r="E125" s="33" t="s">
        <v>650</v>
      </c>
      <c r="J125" s="32">
        <f>0</f>
      </c>
      <c s="32">
        <f>0</f>
      </c>
      <c s="32">
        <f>0+L126+L130+L134</f>
      </c>
      <c s="32">
        <f>0+M126+M130+M134</f>
      </c>
    </row>
    <row r="126" spans="1:16" ht="25.5">
      <c r="A126" t="s">
        <v>49</v>
      </c>
      <c s="34" t="s">
        <v>156</v>
      </c>
      <c s="34" t="s">
        <v>1727</v>
      </c>
      <c s="35" t="s">
        <v>652</v>
      </c>
      <c s="6" t="s">
        <v>1728</v>
      </c>
      <c s="36" t="s">
        <v>654</v>
      </c>
      <c s="37">
        <v>70.762</v>
      </c>
      <c s="36">
        <v>0</v>
      </c>
      <c s="36">
        <f>ROUND(G126*H126,6)</f>
      </c>
      <c r="L126" s="38">
        <v>0</v>
      </c>
      <c s="32">
        <f>ROUND(ROUND(L126,2)*ROUND(G126,3),2)</f>
      </c>
      <c s="36" t="s">
        <v>655</v>
      </c>
      <c>
        <f>(M126*21)/100</f>
      </c>
      <c t="s">
        <v>27</v>
      </c>
    </row>
    <row r="127" spans="1:5" ht="12.75">
      <c r="A127" s="35" t="s">
        <v>54</v>
      </c>
      <c r="E127" s="39" t="s">
        <v>656</v>
      </c>
    </row>
    <row r="128" spans="1:5" ht="12.75">
      <c r="A128" s="35" t="s">
        <v>55</v>
      </c>
      <c r="E128" s="40" t="s">
        <v>1821</v>
      </c>
    </row>
    <row r="129" spans="1:5" ht="153">
      <c r="A129" t="s">
        <v>56</v>
      </c>
      <c r="E129" s="39" t="s">
        <v>1730</v>
      </c>
    </row>
    <row r="130" spans="1:16" ht="25.5">
      <c r="A130" t="s">
        <v>49</v>
      </c>
      <c s="34" t="s">
        <v>159</v>
      </c>
      <c s="34" t="s">
        <v>1731</v>
      </c>
      <c s="35" t="s">
        <v>652</v>
      </c>
      <c s="6" t="s">
        <v>1732</v>
      </c>
      <c s="36" t="s">
        <v>654</v>
      </c>
      <c s="37">
        <v>31.25</v>
      </c>
      <c s="36">
        <v>0</v>
      </c>
      <c s="36">
        <f>ROUND(G130*H130,6)</f>
      </c>
      <c r="L130" s="38">
        <v>0</v>
      </c>
      <c s="32">
        <f>ROUND(ROUND(L130,2)*ROUND(G130,3),2)</f>
      </c>
      <c s="36" t="s">
        <v>655</v>
      </c>
      <c>
        <f>(M130*21)/100</f>
      </c>
      <c t="s">
        <v>27</v>
      </c>
    </row>
    <row r="131" spans="1:5" ht="12.75">
      <c r="A131" s="35" t="s">
        <v>54</v>
      </c>
      <c r="E131" s="39" t="s">
        <v>656</v>
      </c>
    </row>
    <row r="132" spans="1:5" ht="12.75">
      <c r="A132" s="35" t="s">
        <v>55</v>
      </c>
      <c r="E132" s="40" t="s">
        <v>1822</v>
      </c>
    </row>
    <row r="133" spans="1:5" ht="165.75">
      <c r="A133" t="s">
        <v>56</v>
      </c>
      <c r="E133" s="39" t="s">
        <v>657</v>
      </c>
    </row>
    <row r="134" spans="1:16" ht="25.5">
      <c r="A134" t="s">
        <v>49</v>
      </c>
      <c s="34" t="s">
        <v>163</v>
      </c>
      <c s="34" t="s">
        <v>1375</v>
      </c>
      <c s="35" t="s">
        <v>652</v>
      </c>
      <c s="6" t="s">
        <v>1376</v>
      </c>
      <c s="36" t="s">
        <v>654</v>
      </c>
      <c s="37">
        <v>12.858</v>
      </c>
      <c s="36">
        <v>0</v>
      </c>
      <c s="36">
        <f>ROUND(G134*H134,6)</f>
      </c>
      <c r="L134" s="38">
        <v>0</v>
      </c>
      <c s="32">
        <f>ROUND(ROUND(L134,2)*ROUND(G134,3),2)</f>
      </c>
      <c s="36" t="s">
        <v>655</v>
      </c>
      <c>
        <f>(M134*21)/100</f>
      </c>
      <c t="s">
        <v>27</v>
      </c>
    </row>
    <row r="135" spans="1:5" ht="12.75">
      <c r="A135" s="35" t="s">
        <v>54</v>
      </c>
      <c r="E135" s="39" t="s">
        <v>656</v>
      </c>
    </row>
    <row r="136" spans="1:5" ht="12.75">
      <c r="A136" s="35" t="s">
        <v>55</v>
      </c>
      <c r="E136" s="40" t="s">
        <v>1823</v>
      </c>
    </row>
    <row r="137" spans="1:5" ht="165.75">
      <c r="A137" t="s">
        <v>56</v>
      </c>
      <c r="E137"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1489</v>
      </c>
      <c s="41">
        <f>Rekapitulace!C30</f>
      </c>
      <c s="20" t="s">
        <v>0</v>
      </c>
      <c t="s">
        <v>23</v>
      </c>
      <c t="s">
        <v>27</v>
      </c>
    </row>
    <row r="4" spans="1:16" ht="32" customHeight="1">
      <c r="A4" s="24" t="s">
        <v>20</v>
      </c>
      <c s="25" t="s">
        <v>28</v>
      </c>
      <c s="27" t="s">
        <v>1489</v>
      </c>
      <c r="E4" s="26" t="s">
        <v>1490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COUNTIFS(L8:L133,"=0",A8:A133,"P")+COUNTIFS(L8:L133,"",A8:A133,"P")+SUM(Q8:Q133)</f>
      </c>
    </row>
    <row r="8" spans="1:13" ht="12.75">
      <c r="A8" t="s">
        <v>44</v>
      </c>
      <c r="C8" s="28" t="s">
        <v>1826</v>
      </c>
      <c r="E8" s="30" t="s">
        <v>1825</v>
      </c>
      <c r="J8" s="29">
        <f>0+J9+J34+J47+J68+J85+J90+J103+J124</f>
      </c>
      <c s="29">
        <f>0+K9+K34+K47+K68+K85+K90+K103+K124</f>
      </c>
      <c s="29">
        <f>0+L9+L34+L47+L68+L85+L90+L103+L124</f>
      </c>
      <c s="29">
        <f>0+M9+M34+M47+M68+M85+M90+M103+M124</f>
      </c>
    </row>
    <row r="9" spans="1:13" ht="12.75">
      <c r="A9" t="s">
        <v>46</v>
      </c>
      <c r="C9" s="31" t="s">
        <v>47</v>
      </c>
      <c r="E9" s="33" t="s">
        <v>48</v>
      </c>
      <c r="J9" s="32">
        <f>0</f>
      </c>
      <c s="32">
        <f>0</f>
      </c>
      <c s="32">
        <f>0+L10+L14+L18+L22+L26+L30</f>
      </c>
      <c s="32">
        <f>0+M10+M14+M18+M22+M26+M30</f>
      </c>
    </row>
    <row r="10" spans="1:16" ht="12.75">
      <c r="A10" t="s">
        <v>49</v>
      </c>
      <c s="34" t="s">
        <v>47</v>
      </c>
      <c s="34" t="s">
        <v>1442</v>
      </c>
      <c s="35" t="s">
        <v>5</v>
      </c>
      <c s="6" t="s">
        <v>1443</v>
      </c>
      <c s="36" t="s">
        <v>52</v>
      </c>
      <c s="37">
        <v>12.25</v>
      </c>
      <c s="36">
        <v>0</v>
      </c>
      <c s="36">
        <f>ROUND(G10*H10,6)</f>
      </c>
      <c r="L10" s="38">
        <v>0</v>
      </c>
      <c s="32">
        <f>ROUND(ROUND(L10,2)*ROUND(G10,3),2)</f>
      </c>
      <c s="36" t="s">
        <v>53</v>
      </c>
      <c>
        <f>(M10*21)/100</f>
      </c>
      <c t="s">
        <v>27</v>
      </c>
    </row>
    <row r="11" spans="1:5" ht="12.75">
      <c r="A11" s="35" t="s">
        <v>54</v>
      </c>
      <c r="E11" s="39" t="s">
        <v>5</v>
      </c>
    </row>
    <row r="12" spans="1:5" ht="12.75">
      <c r="A12" s="35" t="s">
        <v>55</v>
      </c>
      <c r="E12" s="40" t="s">
        <v>1827</v>
      </c>
    </row>
    <row r="13" spans="1:5" ht="63.75">
      <c r="A13" t="s">
        <v>56</v>
      </c>
      <c r="E13" s="39" t="s">
        <v>1240</v>
      </c>
    </row>
    <row r="14" spans="1:16" ht="12.75">
      <c r="A14" t="s">
        <v>49</v>
      </c>
      <c s="34" t="s">
        <v>27</v>
      </c>
      <c s="34" t="s">
        <v>1744</v>
      </c>
      <c s="35" t="s">
        <v>5</v>
      </c>
      <c s="6" t="s">
        <v>1745</v>
      </c>
      <c s="36" t="s">
        <v>52</v>
      </c>
      <c s="37">
        <v>79.35</v>
      </c>
      <c s="36">
        <v>0</v>
      </c>
      <c s="36">
        <f>ROUND(G14*H14,6)</f>
      </c>
      <c r="L14" s="38">
        <v>0</v>
      </c>
      <c s="32">
        <f>ROUND(ROUND(L14,2)*ROUND(G14,3),2)</f>
      </c>
      <c s="36" t="s">
        <v>53</v>
      </c>
      <c>
        <f>(M14*21)/100</f>
      </c>
      <c t="s">
        <v>27</v>
      </c>
    </row>
    <row r="15" spans="1:5" ht="12.75">
      <c r="A15" s="35" t="s">
        <v>54</v>
      </c>
      <c r="E15" s="39" t="s">
        <v>5</v>
      </c>
    </row>
    <row r="16" spans="1:5" ht="12.75">
      <c r="A16" s="35" t="s">
        <v>55</v>
      </c>
      <c r="E16" s="40" t="s">
        <v>1828</v>
      </c>
    </row>
    <row r="17" spans="1:5" ht="318.75">
      <c r="A17" t="s">
        <v>56</v>
      </c>
      <c r="E17" s="39" t="s">
        <v>1747</v>
      </c>
    </row>
    <row r="18" spans="1:16" ht="12.75">
      <c r="A18" t="s">
        <v>49</v>
      </c>
      <c s="34" t="s">
        <v>26</v>
      </c>
      <c s="34" t="s">
        <v>1748</v>
      </c>
      <c s="35" t="s">
        <v>5</v>
      </c>
      <c s="6" t="s">
        <v>1749</v>
      </c>
      <c s="36" t="s">
        <v>52</v>
      </c>
      <c s="37">
        <v>79.35</v>
      </c>
      <c s="36">
        <v>0</v>
      </c>
      <c s="36">
        <f>ROUND(G18*H18,6)</f>
      </c>
      <c r="L18" s="38">
        <v>0</v>
      </c>
      <c s="32">
        <f>ROUND(ROUND(L18,2)*ROUND(G18,3),2)</f>
      </c>
      <c s="36" t="s">
        <v>53</v>
      </c>
      <c>
        <f>(M18*21)/100</f>
      </c>
      <c t="s">
        <v>27</v>
      </c>
    </row>
    <row r="19" spans="1:5" ht="12.75">
      <c r="A19" s="35" t="s">
        <v>54</v>
      </c>
      <c r="E19" s="39" t="s">
        <v>5</v>
      </c>
    </row>
    <row r="20" spans="1:5" ht="12.75">
      <c r="A20" s="35" t="s">
        <v>55</v>
      </c>
      <c r="E20" s="40" t="s">
        <v>1828</v>
      </c>
    </row>
    <row r="21" spans="1:5" ht="344.25">
      <c r="A21" t="s">
        <v>56</v>
      </c>
      <c r="E21" s="39" t="s">
        <v>1750</v>
      </c>
    </row>
    <row r="22" spans="1:16" ht="12.75">
      <c r="A22" t="s">
        <v>49</v>
      </c>
      <c s="34" t="s">
        <v>62</v>
      </c>
      <c s="34" t="s">
        <v>1751</v>
      </c>
      <c s="35" t="s">
        <v>5</v>
      </c>
      <c s="6" t="s">
        <v>1752</v>
      </c>
      <c s="36" t="s">
        <v>52</v>
      </c>
      <c s="37">
        <v>79.35</v>
      </c>
      <c s="36">
        <v>0</v>
      </c>
      <c s="36">
        <f>ROUND(G22*H22,6)</f>
      </c>
      <c r="L22" s="38">
        <v>0</v>
      </c>
      <c s="32">
        <f>ROUND(ROUND(L22,2)*ROUND(G22,3),2)</f>
      </c>
      <c s="36" t="s">
        <v>53</v>
      </c>
      <c>
        <f>(M22*21)/100</f>
      </c>
      <c t="s">
        <v>27</v>
      </c>
    </row>
    <row r="23" spans="1:5" ht="12.75">
      <c r="A23" s="35" t="s">
        <v>54</v>
      </c>
      <c r="E23" s="39" t="s">
        <v>5</v>
      </c>
    </row>
    <row r="24" spans="1:5" ht="12.75">
      <c r="A24" s="35" t="s">
        <v>55</v>
      </c>
      <c r="E24" s="40" t="s">
        <v>1828</v>
      </c>
    </row>
    <row r="25" spans="1:5" ht="267.75">
      <c r="A25" t="s">
        <v>56</v>
      </c>
      <c r="E25" s="39" t="s">
        <v>1753</v>
      </c>
    </row>
    <row r="26" spans="1:16" ht="12.75">
      <c r="A26" t="s">
        <v>49</v>
      </c>
      <c s="34" t="s">
        <v>67</v>
      </c>
      <c s="34" t="s">
        <v>1506</v>
      </c>
      <c s="35" t="s">
        <v>5</v>
      </c>
      <c s="6" t="s">
        <v>1507</v>
      </c>
      <c s="36" t="s">
        <v>52</v>
      </c>
      <c s="37">
        <v>79.35</v>
      </c>
      <c s="36">
        <v>0</v>
      </c>
      <c s="36">
        <f>ROUND(G26*H26,6)</f>
      </c>
      <c r="L26" s="38">
        <v>0</v>
      </c>
      <c s="32">
        <f>ROUND(ROUND(L26,2)*ROUND(G26,3),2)</f>
      </c>
      <c s="36" t="s">
        <v>53</v>
      </c>
      <c>
        <f>(M26*21)/100</f>
      </c>
      <c t="s">
        <v>27</v>
      </c>
    </row>
    <row r="27" spans="1:5" ht="12.75">
      <c r="A27" s="35" t="s">
        <v>54</v>
      </c>
      <c r="E27" s="39" t="s">
        <v>5</v>
      </c>
    </row>
    <row r="28" spans="1:5" ht="12.75">
      <c r="A28" s="35" t="s">
        <v>55</v>
      </c>
      <c r="E28" s="40" t="s">
        <v>1828</v>
      </c>
    </row>
    <row r="29" spans="1:5" ht="191.25">
      <c r="A29" t="s">
        <v>56</v>
      </c>
      <c r="E29" s="39" t="s">
        <v>1508</v>
      </c>
    </row>
    <row r="30" spans="1:16" ht="12.75">
      <c r="A30" t="s">
        <v>49</v>
      </c>
      <c s="34" t="s">
        <v>71</v>
      </c>
      <c s="34" t="s">
        <v>1829</v>
      </c>
      <c s="35" t="s">
        <v>5</v>
      </c>
      <c s="6" t="s">
        <v>1830</v>
      </c>
      <c s="36" t="s">
        <v>52</v>
      </c>
      <c s="37">
        <v>0.835</v>
      </c>
      <c s="36">
        <v>0</v>
      </c>
      <c s="36">
        <f>ROUND(G30*H30,6)</f>
      </c>
      <c r="L30" s="38">
        <v>0</v>
      </c>
      <c s="32">
        <f>ROUND(ROUND(L30,2)*ROUND(G30,3),2)</f>
      </c>
      <c s="36" t="s">
        <v>53</v>
      </c>
      <c>
        <f>(M30*21)/100</f>
      </c>
      <c t="s">
        <v>27</v>
      </c>
    </row>
    <row r="31" spans="1:5" ht="12.75">
      <c r="A31" s="35" t="s">
        <v>54</v>
      </c>
      <c r="E31" s="39" t="s">
        <v>1831</v>
      </c>
    </row>
    <row r="32" spans="1:5" ht="12.75">
      <c r="A32" s="35" t="s">
        <v>55</v>
      </c>
      <c r="E32" s="40" t="s">
        <v>1832</v>
      </c>
    </row>
    <row r="33" spans="1:5" ht="306">
      <c r="A33" t="s">
        <v>56</v>
      </c>
      <c r="E33" s="39" t="s">
        <v>1833</v>
      </c>
    </row>
    <row r="34" spans="1:13" ht="12.75">
      <c r="A34" t="s">
        <v>46</v>
      </c>
      <c r="C34" s="31" t="s">
        <v>27</v>
      </c>
      <c r="E34" s="33" t="s">
        <v>985</v>
      </c>
      <c r="J34" s="32">
        <f>0</f>
      </c>
      <c s="32">
        <f>0</f>
      </c>
      <c s="32">
        <f>0+L35+L39+L43</f>
      </c>
      <c s="32">
        <f>0+M35+M39+M43</f>
      </c>
    </row>
    <row r="35" spans="1:16" ht="12.75">
      <c r="A35" t="s">
        <v>49</v>
      </c>
      <c s="34" t="s">
        <v>76</v>
      </c>
      <c s="34" t="s">
        <v>1834</v>
      </c>
      <c s="35" t="s">
        <v>5</v>
      </c>
      <c s="6" t="s">
        <v>1835</v>
      </c>
      <c s="36" t="s">
        <v>65</v>
      </c>
      <c s="37">
        <v>15</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65.75">
      <c r="A38" t="s">
        <v>56</v>
      </c>
      <c r="E38" s="39" t="s">
        <v>1405</v>
      </c>
    </row>
    <row r="39" spans="1:16" ht="12.75">
      <c r="A39" t="s">
        <v>49</v>
      </c>
      <c s="34" t="s">
        <v>82</v>
      </c>
      <c s="34" t="s">
        <v>1760</v>
      </c>
      <c s="35" t="s">
        <v>5</v>
      </c>
      <c s="6" t="s">
        <v>1761</v>
      </c>
      <c s="36" t="s">
        <v>74</v>
      </c>
      <c s="37">
        <v>26.4</v>
      </c>
      <c s="36">
        <v>0</v>
      </c>
      <c s="36">
        <f>ROUND(G39*H39,6)</f>
      </c>
      <c r="L39" s="38">
        <v>0</v>
      </c>
      <c s="32">
        <f>ROUND(ROUND(L39,2)*ROUND(G39,3),2)</f>
      </c>
      <c s="36" t="s">
        <v>53</v>
      </c>
      <c>
        <f>(M39*21)/100</f>
      </c>
      <c t="s">
        <v>27</v>
      </c>
    </row>
    <row r="40" spans="1:5" ht="25.5">
      <c r="A40" s="35" t="s">
        <v>54</v>
      </c>
      <c r="E40" s="39" t="s">
        <v>1762</v>
      </c>
    </row>
    <row r="41" spans="1:5" ht="12.75">
      <c r="A41" s="35" t="s">
        <v>55</v>
      </c>
      <c r="E41" s="40" t="s">
        <v>1836</v>
      </c>
    </row>
    <row r="42" spans="1:5" ht="102">
      <c r="A42" t="s">
        <v>56</v>
      </c>
      <c r="E42" s="39" t="s">
        <v>1764</v>
      </c>
    </row>
    <row r="43" spans="1:16" ht="12.75">
      <c r="A43" t="s">
        <v>49</v>
      </c>
      <c s="34" t="s">
        <v>86</v>
      </c>
      <c s="34" t="s">
        <v>1524</v>
      </c>
      <c s="35" t="s">
        <v>5</v>
      </c>
      <c s="6" t="s">
        <v>1525</v>
      </c>
      <c s="36" t="s">
        <v>52</v>
      </c>
      <c s="37">
        <v>4.275</v>
      </c>
      <c s="36">
        <v>0</v>
      </c>
      <c s="36">
        <f>ROUND(G43*H43,6)</f>
      </c>
      <c r="L43" s="38">
        <v>0</v>
      </c>
      <c s="32">
        <f>ROUND(ROUND(L43,2)*ROUND(G43,3),2)</f>
      </c>
      <c s="36" t="s">
        <v>53</v>
      </c>
      <c>
        <f>(M43*21)/100</f>
      </c>
      <c t="s">
        <v>27</v>
      </c>
    </row>
    <row r="44" spans="1:5" ht="12.75">
      <c r="A44" s="35" t="s">
        <v>54</v>
      </c>
      <c r="E44" s="39" t="s">
        <v>5</v>
      </c>
    </row>
    <row r="45" spans="1:5" ht="12.75">
      <c r="A45" s="35" t="s">
        <v>55</v>
      </c>
      <c r="E45" s="40" t="s">
        <v>1837</v>
      </c>
    </row>
    <row r="46" spans="1:5" ht="38.25">
      <c r="A46" t="s">
        <v>56</v>
      </c>
      <c r="E46" s="39" t="s">
        <v>1527</v>
      </c>
    </row>
    <row r="47" spans="1:13" ht="12.75">
      <c r="A47" t="s">
        <v>46</v>
      </c>
      <c r="C47" s="31" t="s">
        <v>26</v>
      </c>
      <c r="E47" s="33" t="s">
        <v>1552</v>
      </c>
      <c r="J47" s="32">
        <f>0</f>
      </c>
      <c s="32">
        <f>0</f>
      </c>
      <c s="32">
        <f>0+L48+L52+L56+L60+L64</f>
      </c>
      <c s="32">
        <f>0+M48+M52+M56+M60+M64</f>
      </c>
    </row>
    <row r="48" spans="1:16" ht="12.75">
      <c r="A48" t="s">
        <v>49</v>
      </c>
      <c s="34" t="s">
        <v>90</v>
      </c>
      <c s="34" t="s">
        <v>1766</v>
      </c>
      <c s="35" t="s">
        <v>5</v>
      </c>
      <c s="6" t="s">
        <v>1767</v>
      </c>
      <c s="36" t="s">
        <v>52</v>
      </c>
      <c s="37">
        <v>19.27</v>
      </c>
      <c s="36">
        <v>0</v>
      </c>
      <c s="36">
        <f>ROUND(G48*H48,6)</f>
      </c>
      <c r="L48" s="38">
        <v>0</v>
      </c>
      <c s="32">
        <f>ROUND(ROUND(L48,2)*ROUND(G48,3),2)</f>
      </c>
      <c s="36" t="s">
        <v>53</v>
      </c>
      <c>
        <f>(M48*21)/100</f>
      </c>
      <c t="s">
        <v>27</v>
      </c>
    </row>
    <row r="49" spans="1:5" ht="12.75">
      <c r="A49" s="35" t="s">
        <v>54</v>
      </c>
      <c r="E49" s="39" t="s">
        <v>1776</v>
      </c>
    </row>
    <row r="50" spans="1:5" ht="12.75">
      <c r="A50" s="35" t="s">
        <v>55</v>
      </c>
      <c r="E50" s="40" t="s">
        <v>1838</v>
      </c>
    </row>
    <row r="51" spans="1:5" ht="395.25">
      <c r="A51" t="s">
        <v>56</v>
      </c>
      <c r="E51" s="39" t="s">
        <v>1769</v>
      </c>
    </row>
    <row r="52" spans="1:16" ht="12.75">
      <c r="A52" t="s">
        <v>49</v>
      </c>
      <c s="34" t="s">
        <v>94</v>
      </c>
      <c s="34" t="s">
        <v>1770</v>
      </c>
      <c s="35" t="s">
        <v>5</v>
      </c>
      <c s="6" t="s">
        <v>1771</v>
      </c>
      <c s="36" t="s">
        <v>654</v>
      </c>
      <c s="37">
        <v>4.257</v>
      </c>
      <c s="36">
        <v>0</v>
      </c>
      <c s="36">
        <f>ROUND(G52*H52,6)</f>
      </c>
      <c r="L52" s="38">
        <v>0</v>
      </c>
      <c s="32">
        <f>ROUND(ROUND(L52,2)*ROUND(G52,3),2)</f>
      </c>
      <c s="36" t="s">
        <v>53</v>
      </c>
      <c>
        <f>(M52*21)/100</f>
      </c>
      <c t="s">
        <v>27</v>
      </c>
    </row>
    <row r="53" spans="1:5" ht="12.75">
      <c r="A53" s="35" t="s">
        <v>54</v>
      </c>
      <c r="E53" s="39" t="s">
        <v>1781</v>
      </c>
    </row>
    <row r="54" spans="1:5" ht="12.75">
      <c r="A54" s="35" t="s">
        <v>55</v>
      </c>
      <c r="E54" s="40" t="s">
        <v>1839</v>
      </c>
    </row>
    <row r="55" spans="1:5" ht="267.75">
      <c r="A55" t="s">
        <v>56</v>
      </c>
      <c r="E55" s="39" t="s">
        <v>1575</v>
      </c>
    </row>
    <row r="56" spans="1:16" ht="12.75">
      <c r="A56" t="s">
        <v>49</v>
      </c>
      <c s="34" t="s">
        <v>97</v>
      </c>
      <c s="34" t="s">
        <v>1774</v>
      </c>
      <c s="35" t="s">
        <v>5</v>
      </c>
      <c s="6" t="s">
        <v>1775</v>
      </c>
      <c s="36" t="s">
        <v>52</v>
      </c>
      <c s="37">
        <v>2.38</v>
      </c>
      <c s="36">
        <v>0</v>
      </c>
      <c s="36">
        <f>ROUND(G56*H56,6)</f>
      </c>
      <c r="L56" s="38">
        <v>0</v>
      </c>
      <c s="32">
        <f>ROUND(ROUND(L56,2)*ROUND(G56,3),2)</f>
      </c>
      <c s="36" t="s">
        <v>53</v>
      </c>
      <c>
        <f>(M56*21)/100</f>
      </c>
      <c t="s">
        <v>27</v>
      </c>
    </row>
    <row r="57" spans="1:5" ht="12.75">
      <c r="A57" s="35" t="s">
        <v>54</v>
      </c>
      <c r="E57" s="39" t="s">
        <v>1776</v>
      </c>
    </row>
    <row r="58" spans="1:5" ht="12.75">
      <c r="A58" s="35" t="s">
        <v>55</v>
      </c>
      <c r="E58" s="40" t="s">
        <v>1840</v>
      </c>
    </row>
    <row r="59" spans="1:5" ht="408">
      <c r="A59" t="s">
        <v>56</v>
      </c>
      <c r="E59" s="39" t="s">
        <v>1778</v>
      </c>
    </row>
    <row r="60" spans="1:16" ht="12.75">
      <c r="A60" t="s">
        <v>49</v>
      </c>
      <c s="34" t="s">
        <v>101</v>
      </c>
      <c s="34" t="s">
        <v>1779</v>
      </c>
      <c s="35" t="s">
        <v>5</v>
      </c>
      <c s="6" t="s">
        <v>1780</v>
      </c>
      <c s="36" t="s">
        <v>654</v>
      </c>
      <c s="37">
        <v>0.291</v>
      </c>
      <c s="36">
        <v>0</v>
      </c>
      <c s="36">
        <f>ROUND(G60*H60,6)</f>
      </c>
      <c r="L60" s="38">
        <v>0</v>
      </c>
      <c s="32">
        <f>ROUND(ROUND(L60,2)*ROUND(G60,3),2)</f>
      </c>
      <c s="36" t="s">
        <v>53</v>
      </c>
      <c>
        <f>(M60*21)/100</f>
      </c>
      <c t="s">
        <v>27</v>
      </c>
    </row>
    <row r="61" spans="1:5" ht="12.75">
      <c r="A61" s="35" t="s">
        <v>54</v>
      </c>
      <c r="E61" s="39" t="s">
        <v>1781</v>
      </c>
    </row>
    <row r="62" spans="1:5" ht="12.75">
      <c r="A62" s="35" t="s">
        <v>55</v>
      </c>
      <c r="E62" s="40" t="s">
        <v>1841</v>
      </c>
    </row>
    <row r="63" spans="1:5" ht="242.25">
      <c r="A63" t="s">
        <v>56</v>
      </c>
      <c r="E63" s="39" t="s">
        <v>1783</v>
      </c>
    </row>
    <row r="64" spans="1:16" ht="12.75">
      <c r="A64" t="s">
        <v>49</v>
      </c>
      <c s="34" t="s">
        <v>105</v>
      </c>
      <c s="34" t="s">
        <v>1784</v>
      </c>
      <c s="35" t="s">
        <v>5</v>
      </c>
      <c s="6" t="s">
        <v>1785</v>
      </c>
      <c s="36" t="s">
        <v>1700</v>
      </c>
      <c s="37">
        <v>2135.89</v>
      </c>
      <c s="36">
        <v>0</v>
      </c>
      <c s="36">
        <f>ROUND(G64*H64,6)</f>
      </c>
      <c r="L64" s="38">
        <v>0</v>
      </c>
      <c s="32">
        <f>ROUND(ROUND(L64,2)*ROUND(G64,3),2)</f>
      </c>
      <c s="36" t="s">
        <v>53</v>
      </c>
      <c>
        <f>(M64*21)/100</f>
      </c>
      <c t="s">
        <v>27</v>
      </c>
    </row>
    <row r="65" spans="1:5" ht="12.75">
      <c r="A65" s="35" t="s">
        <v>54</v>
      </c>
      <c r="E65" s="39" t="s">
        <v>1786</v>
      </c>
    </row>
    <row r="66" spans="1:5" ht="12.75">
      <c r="A66" s="35" t="s">
        <v>55</v>
      </c>
      <c r="E66" s="40" t="s">
        <v>1842</v>
      </c>
    </row>
    <row r="67" spans="1:5" ht="306">
      <c r="A67" t="s">
        <v>56</v>
      </c>
      <c r="E67" s="39" t="s">
        <v>1566</v>
      </c>
    </row>
    <row r="68" spans="1:13" ht="12.75">
      <c r="A68" t="s">
        <v>46</v>
      </c>
      <c r="C68" s="31" t="s">
        <v>62</v>
      </c>
      <c r="E68" s="33" t="s">
        <v>1583</v>
      </c>
      <c r="J68" s="32">
        <f>0</f>
      </c>
      <c s="32">
        <f>0</f>
      </c>
      <c s="32">
        <f>0+L69+L73+L77+L81</f>
      </c>
      <c s="32">
        <f>0+M69+M73+M77+M81</f>
      </c>
    </row>
    <row r="69" spans="1:16" ht="12.75">
      <c r="A69" t="s">
        <v>49</v>
      </c>
      <c s="34" t="s">
        <v>109</v>
      </c>
      <c s="34" t="s">
        <v>1788</v>
      </c>
      <c s="35" t="s">
        <v>5</v>
      </c>
      <c s="6" t="s">
        <v>1789</v>
      </c>
      <c s="36" t="s">
        <v>52</v>
      </c>
      <c s="37">
        <v>16.947</v>
      </c>
      <c s="36">
        <v>0</v>
      </c>
      <c s="36">
        <f>ROUND(G69*H69,6)</f>
      </c>
      <c r="L69" s="38">
        <v>0</v>
      </c>
      <c s="32">
        <f>ROUND(ROUND(L69,2)*ROUND(G69,3),2)</f>
      </c>
      <c s="36" t="s">
        <v>53</v>
      </c>
      <c>
        <f>(M69*21)/100</f>
      </c>
      <c t="s">
        <v>27</v>
      </c>
    </row>
    <row r="70" spans="1:5" ht="12.75">
      <c r="A70" s="35" t="s">
        <v>54</v>
      </c>
      <c r="E70" s="39" t="s">
        <v>5</v>
      </c>
    </row>
    <row r="71" spans="1:5" ht="38.25">
      <c r="A71" s="35" t="s">
        <v>55</v>
      </c>
      <c r="E71" s="40" t="s">
        <v>1843</v>
      </c>
    </row>
    <row r="72" spans="1:5" ht="38.25">
      <c r="A72" t="s">
        <v>56</v>
      </c>
      <c r="E72" s="39" t="s">
        <v>1527</v>
      </c>
    </row>
    <row r="73" spans="1:16" ht="12.75">
      <c r="A73" t="s">
        <v>49</v>
      </c>
      <c s="34" t="s">
        <v>113</v>
      </c>
      <c s="34" t="s">
        <v>1844</v>
      </c>
      <c s="35" t="s">
        <v>5</v>
      </c>
      <c s="6" t="s">
        <v>1845</v>
      </c>
      <c s="36" t="s">
        <v>52</v>
      </c>
      <c s="37">
        <v>1.431</v>
      </c>
      <c s="36">
        <v>0</v>
      </c>
      <c s="36">
        <f>ROUND(G73*H73,6)</f>
      </c>
      <c r="L73" s="38">
        <v>0</v>
      </c>
      <c s="32">
        <f>ROUND(ROUND(L73,2)*ROUND(G73,3),2)</f>
      </c>
      <c s="36" t="s">
        <v>53</v>
      </c>
      <c>
        <f>(M73*21)/100</f>
      </c>
      <c t="s">
        <v>27</v>
      </c>
    </row>
    <row r="74" spans="1:5" ht="12.75">
      <c r="A74" s="35" t="s">
        <v>54</v>
      </c>
      <c r="E74" s="39" t="s">
        <v>5</v>
      </c>
    </row>
    <row r="75" spans="1:5" ht="12.75">
      <c r="A75" s="35" t="s">
        <v>55</v>
      </c>
      <c r="E75" s="40" t="s">
        <v>1846</v>
      </c>
    </row>
    <row r="76" spans="1:5" ht="395.25">
      <c r="A76" t="s">
        <v>56</v>
      </c>
      <c r="E76" s="39" t="s">
        <v>1430</v>
      </c>
    </row>
    <row r="77" spans="1:16" ht="12.75">
      <c r="A77" t="s">
        <v>49</v>
      </c>
      <c s="34" t="s">
        <v>117</v>
      </c>
      <c s="34" t="s">
        <v>1597</v>
      </c>
      <c s="35" t="s">
        <v>5</v>
      </c>
      <c s="6" t="s">
        <v>1598</v>
      </c>
      <c s="36" t="s">
        <v>52</v>
      </c>
      <c s="37">
        <v>3.577</v>
      </c>
      <c s="36">
        <v>0</v>
      </c>
      <c s="36">
        <f>ROUND(G77*H77,6)</f>
      </c>
      <c r="L77" s="38">
        <v>0</v>
      </c>
      <c s="32">
        <f>ROUND(ROUND(L77,2)*ROUND(G77,3),2)</f>
      </c>
      <c s="36" t="s">
        <v>53</v>
      </c>
      <c>
        <f>(M77*21)/100</f>
      </c>
      <c t="s">
        <v>27</v>
      </c>
    </row>
    <row r="78" spans="1:5" ht="12.75">
      <c r="A78" s="35" t="s">
        <v>54</v>
      </c>
      <c r="E78" s="39" t="s">
        <v>5</v>
      </c>
    </row>
    <row r="79" spans="1:5" ht="12.75">
      <c r="A79" s="35" t="s">
        <v>55</v>
      </c>
      <c r="E79" s="40" t="s">
        <v>1847</v>
      </c>
    </row>
    <row r="80" spans="1:5" ht="38.25">
      <c r="A80" t="s">
        <v>56</v>
      </c>
      <c r="E80" s="39" t="s">
        <v>1527</v>
      </c>
    </row>
    <row r="81" spans="1:16" ht="12.75">
      <c r="A81" t="s">
        <v>49</v>
      </c>
      <c s="34" t="s">
        <v>120</v>
      </c>
      <c s="34" t="s">
        <v>1791</v>
      </c>
      <c s="35" t="s">
        <v>5</v>
      </c>
      <c s="6" t="s">
        <v>1792</v>
      </c>
      <c s="36" t="s">
        <v>52</v>
      </c>
      <c s="37">
        <v>41.147</v>
      </c>
      <c s="36">
        <v>0</v>
      </c>
      <c s="36">
        <f>ROUND(G81*H81,6)</f>
      </c>
      <c r="L81" s="38">
        <v>0</v>
      </c>
      <c s="32">
        <f>ROUND(ROUND(L81,2)*ROUND(G81,3),2)</f>
      </c>
      <c s="36" t="s">
        <v>53</v>
      </c>
      <c>
        <f>(M81*21)/100</f>
      </c>
      <c t="s">
        <v>27</v>
      </c>
    </row>
    <row r="82" spans="1:5" ht="12.75">
      <c r="A82" s="35" t="s">
        <v>54</v>
      </c>
      <c r="E82" s="39" t="s">
        <v>5</v>
      </c>
    </row>
    <row r="83" spans="1:5" ht="38.25">
      <c r="A83" s="35" t="s">
        <v>55</v>
      </c>
      <c r="E83" s="40" t="s">
        <v>1848</v>
      </c>
    </row>
    <row r="84" spans="1:5" ht="38.25">
      <c r="A84" t="s">
        <v>56</v>
      </c>
      <c r="E84" s="39" t="s">
        <v>1794</v>
      </c>
    </row>
    <row r="85" spans="1:13" ht="12.75">
      <c r="A85" t="s">
        <v>46</v>
      </c>
      <c r="C85" s="31" t="s">
        <v>67</v>
      </c>
      <c r="E85" s="33" t="s">
        <v>1246</v>
      </c>
      <c r="J85" s="32">
        <f>0</f>
      </c>
      <c s="32">
        <f>0</f>
      </c>
      <c s="32">
        <f>0+L86</f>
      </c>
      <c s="32">
        <f>0+M86</f>
      </c>
    </row>
    <row r="86" spans="1:16" ht="12.75">
      <c r="A86" t="s">
        <v>49</v>
      </c>
      <c s="34" t="s">
        <v>125</v>
      </c>
      <c s="34" t="s">
        <v>1601</v>
      </c>
      <c s="35" t="s">
        <v>5</v>
      </c>
      <c s="6" t="s">
        <v>1602</v>
      </c>
      <c s="36" t="s">
        <v>74</v>
      </c>
      <c s="37">
        <v>25.15</v>
      </c>
      <c s="36">
        <v>0</v>
      </c>
      <c s="36">
        <f>ROUND(G86*H86,6)</f>
      </c>
      <c r="L86" s="38">
        <v>0</v>
      </c>
      <c s="32">
        <f>ROUND(ROUND(L86,2)*ROUND(G86,3),2)</f>
      </c>
      <c s="36" t="s">
        <v>53</v>
      </c>
      <c>
        <f>(M86*21)/100</f>
      </c>
      <c t="s">
        <v>27</v>
      </c>
    </row>
    <row r="87" spans="1:5" ht="12.75">
      <c r="A87" s="35" t="s">
        <v>54</v>
      </c>
      <c r="E87" s="39" t="s">
        <v>5</v>
      </c>
    </row>
    <row r="88" spans="1:5" ht="12.75">
      <c r="A88" s="35" t="s">
        <v>55</v>
      </c>
      <c r="E88" s="40" t="s">
        <v>1849</v>
      </c>
    </row>
    <row r="89" spans="1:5" ht="153">
      <c r="A89" t="s">
        <v>56</v>
      </c>
      <c r="E89" s="39" t="s">
        <v>1468</v>
      </c>
    </row>
    <row r="90" spans="1:13" ht="12.75">
      <c r="A90" t="s">
        <v>46</v>
      </c>
      <c r="C90" s="31" t="s">
        <v>76</v>
      </c>
      <c r="E90" s="33" t="s">
        <v>77</v>
      </c>
      <c r="J90" s="32">
        <f>0</f>
      </c>
      <c s="32">
        <f>0</f>
      </c>
      <c s="32">
        <f>0+L91+L95+L99</f>
      </c>
      <c s="32">
        <f>0+M91+M95+M99</f>
      </c>
    </row>
    <row r="91" spans="1:16" ht="25.5">
      <c r="A91" t="s">
        <v>49</v>
      </c>
      <c s="34" t="s">
        <v>128</v>
      </c>
      <c s="34" t="s">
        <v>1608</v>
      </c>
      <c s="35" t="s">
        <v>5</v>
      </c>
      <c s="6" t="s">
        <v>1609</v>
      </c>
      <c s="36" t="s">
        <v>74</v>
      </c>
      <c s="37">
        <v>35.983</v>
      </c>
      <c s="36">
        <v>0</v>
      </c>
      <c s="36">
        <f>ROUND(G91*H91,6)</f>
      </c>
      <c r="L91" s="38">
        <v>0</v>
      </c>
      <c s="32">
        <f>ROUND(ROUND(L91,2)*ROUND(G91,3),2)</f>
      </c>
      <c s="36" t="s">
        <v>53</v>
      </c>
      <c>
        <f>(M91*21)/100</f>
      </c>
      <c t="s">
        <v>27</v>
      </c>
    </row>
    <row r="92" spans="1:5" ht="12.75">
      <c r="A92" s="35" t="s">
        <v>54</v>
      </c>
      <c r="E92" s="39" t="s">
        <v>5</v>
      </c>
    </row>
    <row r="93" spans="1:5" ht="51">
      <c r="A93" s="35" t="s">
        <v>55</v>
      </c>
      <c r="E93" s="40" t="s">
        <v>1850</v>
      </c>
    </row>
    <row r="94" spans="1:5" ht="204">
      <c r="A94" t="s">
        <v>56</v>
      </c>
      <c r="E94" s="39" t="s">
        <v>1612</v>
      </c>
    </row>
    <row r="95" spans="1:16" ht="25.5">
      <c r="A95" t="s">
        <v>49</v>
      </c>
      <c s="34" t="s">
        <v>131</v>
      </c>
      <c s="34" t="s">
        <v>1796</v>
      </c>
      <c s="35" t="s">
        <v>5</v>
      </c>
      <c s="6" t="s">
        <v>1797</v>
      </c>
      <c s="36" t="s">
        <v>74</v>
      </c>
      <c s="37">
        <v>52.981</v>
      </c>
      <c s="36">
        <v>0</v>
      </c>
      <c s="36">
        <f>ROUND(G95*H95,6)</f>
      </c>
      <c r="L95" s="38">
        <v>0</v>
      </c>
      <c s="32">
        <f>ROUND(ROUND(L95,2)*ROUND(G95,3),2)</f>
      </c>
      <c s="36" t="s">
        <v>53</v>
      </c>
      <c>
        <f>(M95*21)/100</f>
      </c>
      <c t="s">
        <v>27</v>
      </c>
    </row>
    <row r="96" spans="1:5" ht="12.75">
      <c r="A96" s="35" t="s">
        <v>54</v>
      </c>
      <c r="E96" s="39" t="s">
        <v>5</v>
      </c>
    </row>
    <row r="97" spans="1:5" ht="12.75">
      <c r="A97" s="35" t="s">
        <v>55</v>
      </c>
      <c r="E97" s="40" t="s">
        <v>1851</v>
      </c>
    </row>
    <row r="98" spans="1:5" ht="204">
      <c r="A98" t="s">
        <v>56</v>
      </c>
      <c r="E98" s="39" t="s">
        <v>1612</v>
      </c>
    </row>
    <row r="99" spans="1:16" ht="12.75">
      <c r="A99" t="s">
        <v>49</v>
      </c>
      <c s="34" t="s">
        <v>135</v>
      </c>
      <c s="34" t="s">
        <v>1617</v>
      </c>
      <c s="35" t="s">
        <v>5</v>
      </c>
      <c s="6" t="s">
        <v>1618</v>
      </c>
      <c s="36" t="s">
        <v>74</v>
      </c>
      <c s="37">
        <v>30.351</v>
      </c>
      <c s="36">
        <v>0</v>
      </c>
      <c s="36">
        <f>ROUND(G99*H99,6)</f>
      </c>
      <c r="L99" s="38">
        <v>0</v>
      </c>
      <c s="32">
        <f>ROUND(ROUND(L99,2)*ROUND(G99,3),2)</f>
      </c>
      <c s="36" t="s">
        <v>53</v>
      </c>
      <c>
        <f>(M99*21)/100</f>
      </c>
      <c t="s">
        <v>27</v>
      </c>
    </row>
    <row r="100" spans="1:5" ht="12.75">
      <c r="A100" s="35" t="s">
        <v>54</v>
      </c>
      <c r="E100" s="39" t="s">
        <v>5</v>
      </c>
    </row>
    <row r="101" spans="1:5" ht="12.75">
      <c r="A101" s="35" t="s">
        <v>55</v>
      </c>
      <c r="E101" s="40" t="s">
        <v>1852</v>
      </c>
    </row>
    <row r="102" spans="1:5" ht="38.25">
      <c r="A102" t="s">
        <v>56</v>
      </c>
      <c r="E102" s="39" t="s">
        <v>1621</v>
      </c>
    </row>
    <row r="103" spans="1:13" ht="12.75">
      <c r="A103" t="s">
        <v>46</v>
      </c>
      <c r="C103" s="31" t="s">
        <v>86</v>
      </c>
      <c r="E103" s="33" t="s">
        <v>1132</v>
      </c>
      <c r="J103" s="32">
        <f>0</f>
      </c>
      <c s="32">
        <f>0</f>
      </c>
      <c s="32">
        <f>0+L104+L108+L112+L116+L120</f>
      </c>
      <c s="32">
        <f>0+M104+M108+M112+M116+M120</f>
      </c>
    </row>
    <row r="104" spans="1:16" ht="12.75">
      <c r="A104" t="s">
        <v>49</v>
      </c>
      <c s="34" t="s">
        <v>139</v>
      </c>
      <c s="34" t="s">
        <v>1799</v>
      </c>
      <c s="35" t="s">
        <v>5</v>
      </c>
      <c s="6" t="s">
        <v>1800</v>
      </c>
      <c s="36" t="s">
        <v>80</v>
      </c>
      <c s="37">
        <v>2</v>
      </c>
      <c s="36">
        <v>0</v>
      </c>
      <c s="36">
        <f>ROUND(G104*H104,6)</f>
      </c>
      <c r="L104" s="38">
        <v>0</v>
      </c>
      <c s="32">
        <f>ROUND(ROUND(L104,2)*ROUND(G104,3),2)</f>
      </c>
      <c s="36" t="s">
        <v>53</v>
      </c>
      <c>
        <f>(M104*21)/100</f>
      </c>
      <c t="s">
        <v>27</v>
      </c>
    </row>
    <row r="105" spans="1:5" ht="12.75">
      <c r="A105" s="35" t="s">
        <v>54</v>
      </c>
      <c r="E105" s="39" t="s">
        <v>5</v>
      </c>
    </row>
    <row r="106" spans="1:5" ht="12.75">
      <c r="A106" s="35" t="s">
        <v>55</v>
      </c>
      <c r="E106" s="40" t="s">
        <v>5</v>
      </c>
    </row>
    <row r="107" spans="1:5" ht="38.25">
      <c r="A107" t="s">
        <v>56</v>
      </c>
      <c r="E107" s="39" t="s">
        <v>1801</v>
      </c>
    </row>
    <row r="108" spans="1:16" ht="12.75">
      <c r="A108" t="s">
        <v>49</v>
      </c>
      <c s="34" t="s">
        <v>143</v>
      </c>
      <c s="34" t="s">
        <v>1853</v>
      </c>
      <c s="35" t="s">
        <v>5</v>
      </c>
      <c s="6" t="s">
        <v>1854</v>
      </c>
      <c s="36" t="s">
        <v>1700</v>
      </c>
      <c s="37">
        <v>11.05</v>
      </c>
      <c s="36">
        <v>0</v>
      </c>
      <c s="36">
        <f>ROUND(G108*H108,6)</f>
      </c>
      <c r="L108" s="38">
        <v>0</v>
      </c>
      <c s="32">
        <f>ROUND(ROUND(L108,2)*ROUND(G108,3),2)</f>
      </c>
      <c s="36" t="s">
        <v>53</v>
      </c>
      <c>
        <f>(M108*21)/100</f>
      </c>
      <c t="s">
        <v>27</v>
      </c>
    </row>
    <row r="109" spans="1:5" ht="12.75">
      <c r="A109" s="35" t="s">
        <v>54</v>
      </c>
      <c r="E109" s="39" t="s">
        <v>5</v>
      </c>
    </row>
    <row r="110" spans="1:5" ht="12.75">
      <c r="A110" s="35" t="s">
        <v>55</v>
      </c>
      <c r="E110" s="40" t="s">
        <v>1855</v>
      </c>
    </row>
    <row r="111" spans="1:5" ht="382.5">
      <c r="A111" t="s">
        <v>56</v>
      </c>
      <c r="E111" s="39" t="s">
        <v>1856</v>
      </c>
    </row>
    <row r="112" spans="1:16" ht="12.75">
      <c r="A112" t="s">
        <v>49</v>
      </c>
      <c s="34" t="s">
        <v>146</v>
      </c>
      <c s="34" t="s">
        <v>1807</v>
      </c>
      <c s="35" t="s">
        <v>5</v>
      </c>
      <c s="6" t="s">
        <v>1808</v>
      </c>
      <c s="36" t="s">
        <v>52</v>
      </c>
      <c s="37">
        <v>6.75</v>
      </c>
      <c s="36">
        <v>0</v>
      </c>
      <c s="36">
        <f>ROUND(G112*H112,6)</f>
      </c>
      <c r="L112" s="38">
        <v>0</v>
      </c>
      <c s="32">
        <f>ROUND(ROUND(L112,2)*ROUND(G112,3),2)</f>
      </c>
      <c s="36" t="s">
        <v>53</v>
      </c>
      <c>
        <f>(M112*21)/100</f>
      </c>
      <c t="s">
        <v>27</v>
      </c>
    </row>
    <row r="113" spans="1:5" ht="12.75">
      <c r="A113" s="35" t="s">
        <v>54</v>
      </c>
      <c r="E113" s="39" t="s">
        <v>1857</v>
      </c>
    </row>
    <row r="114" spans="1:5" ht="12.75">
      <c r="A114" s="35" t="s">
        <v>55</v>
      </c>
      <c r="E114" s="40" t="s">
        <v>1858</v>
      </c>
    </row>
    <row r="115" spans="1:5" ht="102">
      <c r="A115" t="s">
        <v>56</v>
      </c>
      <c r="E115" s="39" t="s">
        <v>1351</v>
      </c>
    </row>
    <row r="116" spans="1:16" ht="12.75">
      <c r="A116" t="s">
        <v>49</v>
      </c>
      <c s="34" t="s">
        <v>149</v>
      </c>
      <c s="34" t="s">
        <v>1811</v>
      </c>
      <c s="35" t="s">
        <v>5</v>
      </c>
      <c s="6" t="s">
        <v>1812</v>
      </c>
      <c s="36" t="s">
        <v>654</v>
      </c>
      <c s="37">
        <v>1.864</v>
      </c>
      <c s="36">
        <v>0</v>
      </c>
      <c s="36">
        <f>ROUND(G116*H116,6)</f>
      </c>
      <c r="L116" s="38">
        <v>0</v>
      </c>
      <c s="32">
        <f>ROUND(ROUND(L116,2)*ROUND(G116,3),2)</f>
      </c>
      <c s="36" t="s">
        <v>53</v>
      </c>
      <c>
        <f>(M116*21)/100</f>
      </c>
      <c t="s">
        <v>27</v>
      </c>
    </row>
    <row r="117" spans="1:5" ht="12.75">
      <c r="A117" s="35" t="s">
        <v>54</v>
      </c>
      <c r="E117" s="39" t="s">
        <v>1813</v>
      </c>
    </row>
    <row r="118" spans="1:5" ht="12.75">
      <c r="A118" s="35" t="s">
        <v>55</v>
      </c>
      <c r="E118" s="40" t="s">
        <v>1859</v>
      </c>
    </row>
    <row r="119" spans="1:5" ht="102">
      <c r="A119" t="s">
        <v>56</v>
      </c>
      <c r="E119" s="39" t="s">
        <v>1815</v>
      </c>
    </row>
    <row r="120" spans="1:16" ht="12.75">
      <c r="A120" t="s">
        <v>49</v>
      </c>
      <c s="34" t="s">
        <v>152</v>
      </c>
      <c s="34" t="s">
        <v>1816</v>
      </c>
      <c s="35" t="s">
        <v>5</v>
      </c>
      <c s="6" t="s">
        <v>1817</v>
      </c>
      <c s="36" t="s">
        <v>52</v>
      </c>
      <c s="37">
        <v>26.622</v>
      </c>
      <c s="36">
        <v>0</v>
      </c>
      <c s="36">
        <f>ROUND(G120*H120,6)</f>
      </c>
      <c r="L120" s="38">
        <v>0</v>
      </c>
      <c s="32">
        <f>ROUND(ROUND(L120,2)*ROUND(G120,3),2)</f>
      </c>
      <c s="36" t="s">
        <v>53</v>
      </c>
      <c>
        <f>(M120*21)/100</f>
      </c>
      <c t="s">
        <v>27</v>
      </c>
    </row>
    <row r="121" spans="1:5" ht="12.75">
      <c r="A121" s="35" t="s">
        <v>54</v>
      </c>
      <c r="E121" s="39" t="s">
        <v>1818</v>
      </c>
    </row>
    <row r="122" spans="1:5" ht="12.75">
      <c r="A122" s="35" t="s">
        <v>55</v>
      </c>
      <c r="E122" s="40" t="s">
        <v>1860</v>
      </c>
    </row>
    <row r="123" spans="1:5" ht="89.25">
      <c r="A123" t="s">
        <v>56</v>
      </c>
      <c r="E123" s="39" t="s">
        <v>1820</v>
      </c>
    </row>
    <row r="124" spans="1:13" ht="12.75">
      <c r="A124" t="s">
        <v>46</v>
      </c>
      <c r="C124" s="31" t="s">
        <v>649</v>
      </c>
      <c r="E124" s="33" t="s">
        <v>650</v>
      </c>
      <c r="J124" s="32">
        <f>0</f>
      </c>
      <c s="32">
        <f>0</f>
      </c>
      <c s="32">
        <f>0+L125+L129+L133</f>
      </c>
      <c s="32">
        <f>0+M125+M129+M133</f>
      </c>
    </row>
    <row r="125" spans="1:16" ht="25.5">
      <c r="A125" t="s">
        <v>49</v>
      </c>
      <c s="34" t="s">
        <v>156</v>
      </c>
      <c s="34" t="s">
        <v>1727</v>
      </c>
      <c s="35" t="s">
        <v>652</v>
      </c>
      <c s="6" t="s">
        <v>1728</v>
      </c>
      <c s="36" t="s">
        <v>654</v>
      </c>
      <c s="37">
        <v>158.7</v>
      </c>
      <c s="36">
        <v>0</v>
      </c>
      <c s="36">
        <f>ROUND(G125*H125,6)</f>
      </c>
      <c r="L125" s="38">
        <v>0</v>
      </c>
      <c s="32">
        <f>ROUND(ROUND(L125,2)*ROUND(G125,3),2)</f>
      </c>
      <c s="36" t="s">
        <v>655</v>
      </c>
      <c>
        <f>(M125*21)/100</f>
      </c>
      <c t="s">
        <v>27</v>
      </c>
    </row>
    <row r="126" spans="1:5" ht="12.75">
      <c r="A126" s="35" t="s">
        <v>54</v>
      </c>
      <c r="E126" s="39" t="s">
        <v>656</v>
      </c>
    </row>
    <row r="127" spans="1:5" ht="12.75">
      <c r="A127" s="35" t="s">
        <v>55</v>
      </c>
      <c r="E127" s="40" t="s">
        <v>1861</v>
      </c>
    </row>
    <row r="128" spans="1:5" ht="153">
      <c r="A128" t="s">
        <v>56</v>
      </c>
      <c r="E128" s="39" t="s">
        <v>1730</v>
      </c>
    </row>
    <row r="129" spans="1:16" ht="25.5">
      <c r="A129" t="s">
        <v>49</v>
      </c>
      <c s="34" t="s">
        <v>159</v>
      </c>
      <c s="34" t="s">
        <v>1731</v>
      </c>
      <c s="35" t="s">
        <v>652</v>
      </c>
      <c s="6" t="s">
        <v>1732</v>
      </c>
      <c s="36" t="s">
        <v>654</v>
      </c>
      <c s="37">
        <v>62.5</v>
      </c>
      <c s="36">
        <v>0</v>
      </c>
      <c s="36">
        <f>ROUND(G129*H129,6)</f>
      </c>
      <c r="L129" s="38">
        <v>0</v>
      </c>
      <c s="32">
        <f>ROUND(ROUND(L129,2)*ROUND(G129,3),2)</f>
      </c>
      <c s="36" t="s">
        <v>655</v>
      </c>
      <c>
        <f>(M129*21)/100</f>
      </c>
      <c t="s">
        <v>27</v>
      </c>
    </row>
    <row r="130" spans="1:5" ht="12.75">
      <c r="A130" s="35" t="s">
        <v>54</v>
      </c>
      <c r="E130" s="39" t="s">
        <v>656</v>
      </c>
    </row>
    <row r="131" spans="1:5" ht="12.75">
      <c r="A131" s="35" t="s">
        <v>55</v>
      </c>
      <c r="E131" s="40" t="s">
        <v>1862</v>
      </c>
    </row>
    <row r="132" spans="1:5" ht="165.75">
      <c r="A132" t="s">
        <v>56</v>
      </c>
      <c r="E132" s="39" t="s">
        <v>657</v>
      </c>
    </row>
    <row r="133" spans="1:16" ht="25.5">
      <c r="A133" t="s">
        <v>49</v>
      </c>
      <c s="34" t="s">
        <v>163</v>
      </c>
      <c s="34" t="s">
        <v>1375</v>
      </c>
      <c s="35" t="s">
        <v>652</v>
      </c>
      <c s="6" t="s">
        <v>1376</v>
      </c>
      <c s="36" t="s">
        <v>654</v>
      </c>
      <c s="37">
        <v>83.43</v>
      </c>
      <c s="36">
        <v>0</v>
      </c>
      <c s="36">
        <f>ROUND(G133*H133,6)</f>
      </c>
      <c r="L133" s="38">
        <v>0</v>
      </c>
      <c s="32">
        <f>ROUND(ROUND(L133,2)*ROUND(G133,3),2)</f>
      </c>
      <c s="36" t="s">
        <v>655</v>
      </c>
      <c>
        <f>(M133*21)/100</f>
      </c>
      <c t="s">
        <v>27</v>
      </c>
    </row>
    <row r="134" spans="1:5" ht="12.75">
      <c r="A134" s="35" t="s">
        <v>54</v>
      </c>
      <c r="E134" s="39" t="s">
        <v>656</v>
      </c>
    </row>
    <row r="135" spans="1:5" ht="12.75">
      <c r="A135" s="35" t="s">
        <v>55</v>
      </c>
      <c r="E135" s="40" t="s">
        <v>1863</v>
      </c>
    </row>
    <row r="136" spans="1:5" ht="165.75">
      <c r="A136" t="s">
        <v>56</v>
      </c>
      <c r="E136"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COUNTIFS(L8:L295,"=0",A8:A295,"P")+COUNTIFS(L8:L295,"",A8:A295,"P")+SUM(Q8:Q295)</f>
      </c>
    </row>
    <row r="8" spans="1:13" ht="12.75">
      <c r="A8" t="s">
        <v>44</v>
      </c>
      <c r="C8" s="28" t="s">
        <v>45</v>
      </c>
      <c r="E8" s="30" t="s">
        <v>17</v>
      </c>
      <c r="J8" s="29">
        <f>0+J9+J34</f>
      </c>
      <c s="29">
        <f>0+K9+K34</f>
      </c>
      <c s="29">
        <f>0+L9+L34</f>
      </c>
      <c s="29">
        <f>0+M9+M34</f>
      </c>
    </row>
    <row r="9" spans="1:13" ht="12.75">
      <c r="A9" t="s">
        <v>46</v>
      </c>
      <c r="C9" s="31" t="s">
        <v>47</v>
      </c>
      <c r="E9" s="33" t="s">
        <v>48</v>
      </c>
      <c r="J9" s="32">
        <f>0</f>
      </c>
      <c s="32">
        <f>0</f>
      </c>
      <c s="32">
        <f>0+L10+L14+L18+L22+L26+L30</f>
      </c>
      <c s="32">
        <f>0+M10+M14+M18+M22+M26+M30</f>
      </c>
    </row>
    <row r="10" spans="1:16" ht="12.75">
      <c r="A10" t="s">
        <v>49</v>
      </c>
      <c s="34" t="s">
        <v>47</v>
      </c>
      <c s="34" t="s">
        <v>50</v>
      </c>
      <c s="35" t="s">
        <v>5</v>
      </c>
      <c s="6" t="s">
        <v>51</v>
      </c>
      <c s="36" t="s">
        <v>52</v>
      </c>
      <c s="37">
        <v>47.25</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v>
      </c>
    </row>
    <row r="14" spans="1:16" ht="12.75">
      <c r="A14" t="s">
        <v>49</v>
      </c>
      <c s="34" t="s">
        <v>27</v>
      </c>
      <c s="34" t="s">
        <v>58</v>
      </c>
      <c s="35" t="s">
        <v>5</v>
      </c>
      <c s="6" t="s">
        <v>59</v>
      </c>
      <c s="36" t="s">
        <v>52</v>
      </c>
      <c s="37">
        <v>10.5</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44.25">
      <c r="A17" t="s">
        <v>56</v>
      </c>
      <c r="E17" s="39" t="s">
        <v>57</v>
      </c>
    </row>
    <row r="18" spans="1:16" ht="12.75">
      <c r="A18" t="s">
        <v>49</v>
      </c>
      <c s="34" t="s">
        <v>26</v>
      </c>
      <c s="34" t="s">
        <v>60</v>
      </c>
      <c s="35" t="s">
        <v>5</v>
      </c>
      <c s="6" t="s">
        <v>61</v>
      </c>
      <c s="36" t="s">
        <v>52</v>
      </c>
      <c s="37">
        <v>108</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344.25">
      <c r="A21" t="s">
        <v>56</v>
      </c>
      <c r="E21" s="39" t="s">
        <v>57</v>
      </c>
    </row>
    <row r="22" spans="1:16" ht="12.75">
      <c r="A22" t="s">
        <v>49</v>
      </c>
      <c s="34" t="s">
        <v>62</v>
      </c>
      <c s="34" t="s">
        <v>63</v>
      </c>
      <c s="35" t="s">
        <v>5</v>
      </c>
      <c s="6" t="s">
        <v>64</v>
      </c>
      <c s="36" t="s">
        <v>65</v>
      </c>
      <c s="37">
        <v>39</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25.5">
      <c r="A25" t="s">
        <v>56</v>
      </c>
      <c r="E25" s="39" t="s">
        <v>66</v>
      </c>
    </row>
    <row r="26" spans="1:16" ht="12.75">
      <c r="A26" t="s">
        <v>49</v>
      </c>
      <c s="34" t="s">
        <v>67</v>
      </c>
      <c s="34" t="s">
        <v>68</v>
      </c>
      <c s="35" t="s">
        <v>5</v>
      </c>
      <c s="6" t="s">
        <v>69</v>
      </c>
      <c s="36" t="s">
        <v>52</v>
      </c>
      <c s="37">
        <v>144.75</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229.5">
      <c r="A29" t="s">
        <v>56</v>
      </c>
      <c r="E29" s="39" t="s">
        <v>70</v>
      </c>
    </row>
    <row r="30" spans="1:16" ht="12.75">
      <c r="A30" t="s">
        <v>49</v>
      </c>
      <c s="34" t="s">
        <v>71</v>
      </c>
      <c s="34" t="s">
        <v>72</v>
      </c>
      <c s="35" t="s">
        <v>5</v>
      </c>
      <c s="6" t="s">
        <v>73</v>
      </c>
      <c s="36" t="s">
        <v>74</v>
      </c>
      <c s="37">
        <v>88.5</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56</v>
      </c>
      <c r="E33" s="39" t="s">
        <v>75</v>
      </c>
    </row>
    <row r="34" spans="1:13" ht="12.75">
      <c r="A34" t="s">
        <v>46</v>
      </c>
      <c r="C34" s="31" t="s">
        <v>76</v>
      </c>
      <c r="E34" s="33" t="s">
        <v>77</v>
      </c>
      <c r="J34" s="32">
        <f>0</f>
      </c>
      <c s="32">
        <f>0</f>
      </c>
      <c s="32">
        <f>0+L35+L39+L43+L47+L51+L55+L59+L63+L67+L71+L75+L79+L83+L87+L91+L95+L99+L103+L107+L111+L115+L119+L123+L127+L131+L135+L139+L143+L147+L151+L155+L159+L163+L167+L171+L175+L179+L183+L187+L191+L195+L199+L203+L207+L211+L215+L219+L223+L227+L231+L235+L239+L243+L247+L251+L255+L259+L263+L267+L271+L275+L279+L283+L287+L291+L295</f>
      </c>
      <c s="32">
        <f>0+M35+M39+M43+M47+M51+M55+M59+M63+M67+M71+M75+M79+M83+M87+M91+M95+M99+M103+M107+M111+M115+M119+M123+M127+M131+M135+M139+M143+M147+M151+M155+M159+M163+M167+M171+M175+M179+M183+M187+M191+M195+M199+M203+M207+M211+M215+M219+M223+M227+M231+M235+M239+M243+M247+M251+M255+M259+M263+M267+M271+M275+M279+M283+M287+M291+M295</f>
      </c>
    </row>
    <row r="35" spans="1:16" ht="25.5">
      <c r="A35" t="s">
        <v>49</v>
      </c>
      <c s="34" t="s">
        <v>76</v>
      </c>
      <c s="34" t="s">
        <v>78</v>
      </c>
      <c s="35" t="s">
        <v>5</v>
      </c>
      <c s="6" t="s">
        <v>79</v>
      </c>
      <c s="36" t="s">
        <v>80</v>
      </c>
      <c s="37">
        <v>213</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76.5">
      <c r="A38" t="s">
        <v>56</v>
      </c>
      <c r="E38" s="39" t="s">
        <v>81</v>
      </c>
    </row>
    <row r="39" spans="1:16" ht="12.75">
      <c r="A39" t="s">
        <v>49</v>
      </c>
      <c s="34" t="s">
        <v>82</v>
      </c>
      <c s="34" t="s">
        <v>83</v>
      </c>
      <c s="35" t="s">
        <v>5</v>
      </c>
      <c s="6" t="s">
        <v>84</v>
      </c>
      <c s="36" t="s">
        <v>80</v>
      </c>
      <c s="37">
        <v>12</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14.75">
      <c r="A42" t="s">
        <v>56</v>
      </c>
      <c r="E42" s="39" t="s">
        <v>85</v>
      </c>
    </row>
    <row r="43" spans="1:16" ht="12.75">
      <c r="A43" t="s">
        <v>49</v>
      </c>
      <c s="34" t="s">
        <v>86</v>
      </c>
      <c s="34" t="s">
        <v>87</v>
      </c>
      <c s="35" t="s">
        <v>5</v>
      </c>
      <c s="6" t="s">
        <v>88</v>
      </c>
      <c s="36" t="s">
        <v>80</v>
      </c>
      <c s="37">
        <v>10</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02">
      <c r="A46" t="s">
        <v>56</v>
      </c>
      <c r="E46" s="39" t="s">
        <v>89</v>
      </c>
    </row>
    <row r="47" spans="1:16" ht="12.75">
      <c r="A47" t="s">
        <v>49</v>
      </c>
      <c s="34" t="s">
        <v>90</v>
      </c>
      <c s="34" t="s">
        <v>91</v>
      </c>
      <c s="35" t="s">
        <v>5</v>
      </c>
      <c s="6" t="s">
        <v>92</v>
      </c>
      <c s="36" t="s">
        <v>65</v>
      </c>
      <c s="37">
        <v>25</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02">
      <c r="A50" t="s">
        <v>56</v>
      </c>
      <c r="E50" s="39" t="s">
        <v>93</v>
      </c>
    </row>
    <row r="51" spans="1:16" ht="12.75">
      <c r="A51" t="s">
        <v>49</v>
      </c>
      <c s="34" t="s">
        <v>94</v>
      </c>
      <c s="34" t="s">
        <v>95</v>
      </c>
      <c s="35" t="s">
        <v>5</v>
      </c>
      <c s="6" t="s">
        <v>96</v>
      </c>
      <c s="36" t="s">
        <v>65</v>
      </c>
      <c s="37">
        <v>125</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02">
      <c r="A54" t="s">
        <v>56</v>
      </c>
      <c r="E54" s="39" t="s">
        <v>93</v>
      </c>
    </row>
    <row r="55" spans="1:16" ht="12.75">
      <c r="A55" t="s">
        <v>49</v>
      </c>
      <c s="34" t="s">
        <v>97</v>
      </c>
      <c s="34" t="s">
        <v>98</v>
      </c>
      <c s="35" t="s">
        <v>5</v>
      </c>
      <c s="6" t="s">
        <v>99</v>
      </c>
      <c s="36" t="s">
        <v>65</v>
      </c>
      <c s="37">
        <v>352</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76.5">
      <c r="A58" t="s">
        <v>56</v>
      </c>
      <c r="E58" s="39" t="s">
        <v>100</v>
      </c>
    </row>
    <row r="59" spans="1:16" ht="12.75">
      <c r="A59" t="s">
        <v>49</v>
      </c>
      <c s="34" t="s">
        <v>101</v>
      </c>
      <c s="34" t="s">
        <v>102</v>
      </c>
      <c s="35" t="s">
        <v>5</v>
      </c>
      <c s="6" t="s">
        <v>103</v>
      </c>
      <c s="36" t="s">
        <v>65</v>
      </c>
      <c s="37">
        <v>150</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53">
      <c r="A62" t="s">
        <v>56</v>
      </c>
      <c r="E62" s="39" t="s">
        <v>104</v>
      </c>
    </row>
    <row r="63" spans="1:16" ht="25.5">
      <c r="A63" t="s">
        <v>49</v>
      </c>
      <c s="34" t="s">
        <v>105</v>
      </c>
      <c s="34" t="s">
        <v>106</v>
      </c>
      <c s="35" t="s">
        <v>5</v>
      </c>
      <c s="6" t="s">
        <v>107</v>
      </c>
      <c s="36" t="s">
        <v>80</v>
      </c>
      <c s="37">
        <v>5</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38.25">
      <c r="A66" t="s">
        <v>56</v>
      </c>
      <c r="E66" s="39" t="s">
        <v>108</v>
      </c>
    </row>
    <row r="67" spans="1:16" ht="25.5">
      <c r="A67" t="s">
        <v>49</v>
      </c>
      <c s="34" t="s">
        <v>109</v>
      </c>
      <c s="34" t="s">
        <v>110</v>
      </c>
      <c s="35" t="s">
        <v>5</v>
      </c>
      <c s="6" t="s">
        <v>111</v>
      </c>
      <c s="36" t="s">
        <v>80</v>
      </c>
      <c s="37">
        <v>30</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38.25">
      <c r="A70" t="s">
        <v>56</v>
      </c>
      <c r="E70" s="39" t="s">
        <v>112</v>
      </c>
    </row>
    <row r="71" spans="1:16" ht="12.75">
      <c r="A71" t="s">
        <v>49</v>
      </c>
      <c s="34" t="s">
        <v>113</v>
      </c>
      <c s="34" t="s">
        <v>114</v>
      </c>
      <c s="35" t="s">
        <v>5</v>
      </c>
      <c s="6" t="s">
        <v>115</v>
      </c>
      <c s="36" t="s">
        <v>80</v>
      </c>
      <c s="37">
        <v>16</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02">
      <c r="A74" t="s">
        <v>56</v>
      </c>
      <c r="E74" s="39" t="s">
        <v>116</v>
      </c>
    </row>
    <row r="75" spans="1:16" ht="25.5">
      <c r="A75" t="s">
        <v>49</v>
      </c>
      <c s="34" t="s">
        <v>117</v>
      </c>
      <c s="34" t="s">
        <v>118</v>
      </c>
      <c s="35" t="s">
        <v>5</v>
      </c>
      <c s="6" t="s">
        <v>119</v>
      </c>
      <c s="36" t="s">
        <v>80</v>
      </c>
      <c s="37">
        <v>8</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02">
      <c r="A78" t="s">
        <v>56</v>
      </c>
      <c r="E78" s="39" t="s">
        <v>93</v>
      </c>
    </row>
    <row r="79" spans="1:16" ht="12.75">
      <c r="A79" t="s">
        <v>49</v>
      </c>
      <c s="34" t="s">
        <v>120</v>
      </c>
      <c s="34" t="s">
        <v>121</v>
      </c>
      <c s="35" t="s">
        <v>5</v>
      </c>
      <c s="6" t="s">
        <v>122</v>
      </c>
      <c s="36" t="s">
        <v>123</v>
      </c>
      <c s="37">
        <v>6.814</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76.5">
      <c r="A82" t="s">
        <v>56</v>
      </c>
      <c r="E82" s="39" t="s">
        <v>124</v>
      </c>
    </row>
    <row r="83" spans="1:16" ht="12.75">
      <c r="A83" t="s">
        <v>49</v>
      </c>
      <c s="34" t="s">
        <v>125</v>
      </c>
      <c s="34" t="s">
        <v>126</v>
      </c>
      <c s="35" t="s">
        <v>5</v>
      </c>
      <c s="6" t="s">
        <v>127</v>
      </c>
      <c s="36" t="s">
        <v>123</v>
      </c>
      <c s="37">
        <v>2.7</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76.5">
      <c r="A86" t="s">
        <v>56</v>
      </c>
      <c r="E86" s="39" t="s">
        <v>124</v>
      </c>
    </row>
    <row r="87" spans="1:16" ht="12.75">
      <c r="A87" t="s">
        <v>49</v>
      </c>
      <c s="34" t="s">
        <v>128</v>
      </c>
      <c s="34" t="s">
        <v>129</v>
      </c>
      <c s="35" t="s">
        <v>5</v>
      </c>
      <c s="6" t="s">
        <v>130</v>
      </c>
      <c s="36" t="s">
        <v>123</v>
      </c>
      <c s="37">
        <v>10.8</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76.5">
      <c r="A90" t="s">
        <v>56</v>
      </c>
      <c r="E90" s="39" t="s">
        <v>124</v>
      </c>
    </row>
    <row r="91" spans="1:16" ht="12.75">
      <c r="A91" t="s">
        <v>49</v>
      </c>
      <c s="34" t="s">
        <v>131</v>
      </c>
      <c s="34" t="s">
        <v>132</v>
      </c>
      <c s="35" t="s">
        <v>5</v>
      </c>
      <c s="6" t="s">
        <v>133</v>
      </c>
      <c s="36" t="s">
        <v>123</v>
      </c>
      <c s="37">
        <v>6.814</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216.75">
      <c r="A94" t="s">
        <v>56</v>
      </c>
      <c r="E94" s="39" t="s">
        <v>134</v>
      </c>
    </row>
    <row r="95" spans="1:16" ht="12.75">
      <c r="A95" t="s">
        <v>49</v>
      </c>
      <c s="34" t="s">
        <v>135</v>
      </c>
      <c s="34" t="s">
        <v>136</v>
      </c>
      <c s="35" t="s">
        <v>5</v>
      </c>
      <c s="6" t="s">
        <v>137</v>
      </c>
      <c s="36" t="s">
        <v>123</v>
      </c>
      <c s="37">
        <v>6.814</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27.5">
      <c r="A98" t="s">
        <v>56</v>
      </c>
      <c r="E98" s="39" t="s">
        <v>138</v>
      </c>
    </row>
    <row r="99" spans="1:16" ht="12.75">
      <c r="A99" t="s">
        <v>49</v>
      </c>
      <c s="34" t="s">
        <v>139</v>
      </c>
      <c s="34" t="s">
        <v>140</v>
      </c>
      <c s="35" t="s">
        <v>5</v>
      </c>
      <c s="6" t="s">
        <v>141</v>
      </c>
      <c s="36" t="s">
        <v>123</v>
      </c>
      <c s="37">
        <v>2.7</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204">
      <c r="A102" t="s">
        <v>56</v>
      </c>
      <c r="E102" s="39" t="s">
        <v>142</v>
      </c>
    </row>
    <row r="103" spans="1:16" ht="12.75">
      <c r="A103" t="s">
        <v>49</v>
      </c>
      <c s="34" t="s">
        <v>143</v>
      </c>
      <c s="34" t="s">
        <v>144</v>
      </c>
      <c s="35" t="s">
        <v>5</v>
      </c>
      <c s="6" t="s">
        <v>145</v>
      </c>
      <c s="36" t="s">
        <v>123</v>
      </c>
      <c s="37">
        <v>2.7</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27.5">
      <c r="A106" t="s">
        <v>56</v>
      </c>
      <c r="E106" s="39" t="s">
        <v>138</v>
      </c>
    </row>
    <row r="107" spans="1:16" ht="12.75">
      <c r="A107" t="s">
        <v>49</v>
      </c>
      <c s="34" t="s">
        <v>146</v>
      </c>
      <c s="34" t="s">
        <v>147</v>
      </c>
      <c s="35" t="s">
        <v>5</v>
      </c>
      <c s="6" t="s">
        <v>148</v>
      </c>
      <c s="36" t="s">
        <v>123</v>
      </c>
      <c s="37">
        <v>10.8</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204">
      <c r="A110" t="s">
        <v>56</v>
      </c>
      <c r="E110" s="39" t="s">
        <v>142</v>
      </c>
    </row>
    <row r="111" spans="1:16" ht="12.75">
      <c r="A111" t="s">
        <v>49</v>
      </c>
      <c s="34" t="s">
        <v>149</v>
      </c>
      <c s="34" t="s">
        <v>150</v>
      </c>
      <c s="35" t="s">
        <v>5</v>
      </c>
      <c s="6" t="s">
        <v>151</v>
      </c>
      <c s="36" t="s">
        <v>123</v>
      </c>
      <c s="37">
        <v>10.8</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27.5">
      <c r="A114" t="s">
        <v>56</v>
      </c>
      <c r="E114" s="39" t="s">
        <v>138</v>
      </c>
    </row>
    <row r="115" spans="1:16" ht="25.5">
      <c r="A115" t="s">
        <v>49</v>
      </c>
      <c s="34" t="s">
        <v>152</v>
      </c>
      <c s="34" t="s">
        <v>153</v>
      </c>
      <c s="35" t="s">
        <v>5</v>
      </c>
      <c s="6" t="s">
        <v>154</v>
      </c>
      <c s="36" t="s">
        <v>80</v>
      </c>
      <c s="37">
        <v>30</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14.75">
      <c r="A118" t="s">
        <v>56</v>
      </c>
      <c r="E118" s="39" t="s">
        <v>155</v>
      </c>
    </row>
    <row r="119" spans="1:16" ht="25.5">
      <c r="A119" t="s">
        <v>49</v>
      </c>
      <c s="34" t="s">
        <v>156</v>
      </c>
      <c s="34" t="s">
        <v>157</v>
      </c>
      <c s="35" t="s">
        <v>5</v>
      </c>
      <c s="6" t="s">
        <v>158</v>
      </c>
      <c s="36" t="s">
        <v>80</v>
      </c>
      <c s="37">
        <v>2</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14.75">
      <c r="A122" t="s">
        <v>56</v>
      </c>
      <c r="E122" s="39" t="s">
        <v>155</v>
      </c>
    </row>
    <row r="123" spans="1:16" ht="25.5">
      <c r="A123" t="s">
        <v>49</v>
      </c>
      <c s="34" t="s">
        <v>159</v>
      </c>
      <c s="34" t="s">
        <v>160</v>
      </c>
      <c s="35" t="s">
        <v>5</v>
      </c>
      <c s="6" t="s">
        <v>161</v>
      </c>
      <c s="36" t="s">
        <v>80</v>
      </c>
      <c s="37">
        <v>2</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40.25">
      <c r="A126" t="s">
        <v>56</v>
      </c>
      <c r="E126" s="39" t="s">
        <v>162</v>
      </c>
    </row>
    <row r="127" spans="1:16" ht="25.5">
      <c r="A127" t="s">
        <v>49</v>
      </c>
      <c s="34" t="s">
        <v>163</v>
      </c>
      <c s="34" t="s">
        <v>164</v>
      </c>
      <c s="35" t="s">
        <v>5</v>
      </c>
      <c s="6" t="s">
        <v>165</v>
      </c>
      <c s="36" t="s">
        <v>80</v>
      </c>
      <c s="37">
        <v>3</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40.25">
      <c r="A130" t="s">
        <v>56</v>
      </c>
      <c r="E130" s="39" t="s">
        <v>166</v>
      </c>
    </row>
    <row r="131" spans="1:16" ht="25.5">
      <c r="A131" t="s">
        <v>49</v>
      </c>
      <c s="34" t="s">
        <v>167</v>
      </c>
      <c s="34" t="s">
        <v>168</v>
      </c>
      <c s="35" t="s">
        <v>5</v>
      </c>
      <c s="6" t="s">
        <v>169</v>
      </c>
      <c s="36" t="s">
        <v>80</v>
      </c>
      <c s="37">
        <v>2</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40.25">
      <c r="A134" t="s">
        <v>56</v>
      </c>
      <c r="E134" s="39" t="s">
        <v>166</v>
      </c>
    </row>
    <row r="135" spans="1:16" ht="25.5">
      <c r="A135" t="s">
        <v>49</v>
      </c>
      <c s="34" t="s">
        <v>170</v>
      </c>
      <c s="34" t="s">
        <v>171</v>
      </c>
      <c s="35" t="s">
        <v>5</v>
      </c>
      <c s="6" t="s">
        <v>172</v>
      </c>
      <c s="36" t="s">
        <v>80</v>
      </c>
      <c s="37">
        <v>2</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65.75">
      <c r="A138" t="s">
        <v>56</v>
      </c>
      <c r="E138" s="39" t="s">
        <v>173</v>
      </c>
    </row>
    <row r="139" spans="1:16" ht="12.75">
      <c r="A139" t="s">
        <v>49</v>
      </c>
      <c s="34" t="s">
        <v>174</v>
      </c>
      <c s="34" t="s">
        <v>175</v>
      </c>
      <c s="35" t="s">
        <v>5</v>
      </c>
      <c s="6" t="s">
        <v>176</v>
      </c>
      <c s="36" t="s">
        <v>80</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65.75">
      <c r="A142" t="s">
        <v>56</v>
      </c>
      <c r="E142" s="39" t="s">
        <v>177</v>
      </c>
    </row>
    <row r="143" spans="1:16" ht="12.75">
      <c r="A143" t="s">
        <v>49</v>
      </c>
      <c s="34" t="s">
        <v>178</v>
      </c>
      <c s="34" t="s">
        <v>179</v>
      </c>
      <c s="35" t="s">
        <v>5</v>
      </c>
      <c s="6" t="s">
        <v>180</v>
      </c>
      <c s="36" t="s">
        <v>80</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53">
      <c r="A146" t="s">
        <v>56</v>
      </c>
      <c r="E146" s="39" t="s">
        <v>181</v>
      </c>
    </row>
    <row r="147" spans="1:16" ht="12.75">
      <c r="A147" t="s">
        <v>49</v>
      </c>
      <c s="34" t="s">
        <v>182</v>
      </c>
      <c s="34" t="s">
        <v>183</v>
      </c>
      <c s="35" t="s">
        <v>5</v>
      </c>
      <c s="6" t="s">
        <v>184</v>
      </c>
      <c s="36" t="s">
        <v>80</v>
      </c>
      <c s="37">
        <v>3</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56</v>
      </c>
      <c r="E150" s="39" t="s">
        <v>185</v>
      </c>
    </row>
    <row r="151" spans="1:16" ht="25.5">
      <c r="A151" t="s">
        <v>49</v>
      </c>
      <c s="34" t="s">
        <v>186</v>
      </c>
      <c s="34" t="s">
        <v>187</v>
      </c>
      <c s="35" t="s">
        <v>5</v>
      </c>
      <c s="6" t="s">
        <v>188</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40.25">
      <c r="A154" t="s">
        <v>56</v>
      </c>
      <c r="E154" s="39" t="s">
        <v>189</v>
      </c>
    </row>
    <row r="155" spans="1:16" ht="12.75">
      <c r="A155" t="s">
        <v>49</v>
      </c>
      <c s="34" t="s">
        <v>190</v>
      </c>
      <c s="34" t="s">
        <v>191</v>
      </c>
      <c s="35" t="s">
        <v>5</v>
      </c>
      <c s="6" t="s">
        <v>192</v>
      </c>
      <c s="36" t="s">
        <v>80</v>
      </c>
      <c s="37">
        <v>1</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27.5">
      <c r="A158" t="s">
        <v>56</v>
      </c>
      <c r="E158" s="39" t="s">
        <v>193</v>
      </c>
    </row>
    <row r="159" spans="1:16" ht="12.75">
      <c r="A159" t="s">
        <v>49</v>
      </c>
      <c s="34" t="s">
        <v>194</v>
      </c>
      <c s="34" t="s">
        <v>195</v>
      </c>
      <c s="35" t="s">
        <v>5</v>
      </c>
      <c s="6" t="s">
        <v>196</v>
      </c>
      <c s="36" t="s">
        <v>80</v>
      </c>
      <c s="37">
        <v>1</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56</v>
      </c>
      <c r="E162" s="39" t="s">
        <v>197</v>
      </c>
    </row>
    <row r="163" spans="1:16" ht="12.75">
      <c r="A163" t="s">
        <v>49</v>
      </c>
      <c s="34" t="s">
        <v>198</v>
      </c>
      <c s="34" t="s">
        <v>199</v>
      </c>
      <c s="35" t="s">
        <v>5</v>
      </c>
      <c s="6" t="s">
        <v>200</v>
      </c>
      <c s="36" t="s">
        <v>80</v>
      </c>
      <c s="37">
        <v>1</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27.5">
      <c r="A166" t="s">
        <v>56</v>
      </c>
      <c r="E166" s="39" t="s">
        <v>201</v>
      </c>
    </row>
    <row r="167" spans="1:16" ht="12.75">
      <c r="A167" t="s">
        <v>49</v>
      </c>
      <c s="34" t="s">
        <v>202</v>
      </c>
      <c s="34" t="s">
        <v>203</v>
      </c>
      <c s="35" t="s">
        <v>5</v>
      </c>
      <c s="6" t="s">
        <v>204</v>
      </c>
      <c s="36" t="s">
        <v>80</v>
      </c>
      <c s="37">
        <v>1</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02">
      <c r="A170" t="s">
        <v>56</v>
      </c>
      <c r="E170" s="39" t="s">
        <v>205</v>
      </c>
    </row>
    <row r="171" spans="1:16" ht="12.75">
      <c r="A171" t="s">
        <v>49</v>
      </c>
      <c s="34" t="s">
        <v>206</v>
      </c>
      <c s="34" t="s">
        <v>207</v>
      </c>
      <c s="35" t="s">
        <v>5</v>
      </c>
      <c s="6" t="s">
        <v>208</v>
      </c>
      <c s="36" t="s">
        <v>80</v>
      </c>
      <c s="37">
        <v>1</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02">
      <c r="A174" t="s">
        <v>56</v>
      </c>
      <c r="E174" s="39" t="s">
        <v>209</v>
      </c>
    </row>
    <row r="175" spans="1:16" ht="12.75">
      <c r="A175" t="s">
        <v>49</v>
      </c>
      <c s="34" t="s">
        <v>210</v>
      </c>
      <c s="34" t="s">
        <v>211</v>
      </c>
      <c s="35" t="s">
        <v>5</v>
      </c>
      <c s="6" t="s">
        <v>212</v>
      </c>
      <c s="36" t="s">
        <v>80</v>
      </c>
      <c s="37">
        <v>1</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56</v>
      </c>
      <c r="E178" s="39" t="s">
        <v>213</v>
      </c>
    </row>
    <row r="179" spans="1:16" ht="12.75">
      <c r="A179" t="s">
        <v>49</v>
      </c>
      <c s="34" t="s">
        <v>214</v>
      </c>
      <c s="34" t="s">
        <v>215</v>
      </c>
      <c s="35" t="s">
        <v>5</v>
      </c>
      <c s="6" t="s">
        <v>216</v>
      </c>
      <c s="36" t="s">
        <v>80</v>
      </c>
      <c s="37">
        <v>1</v>
      </c>
      <c s="36">
        <v>0</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53">
      <c r="A182" t="s">
        <v>56</v>
      </c>
      <c r="E182" s="39" t="s">
        <v>217</v>
      </c>
    </row>
    <row r="183" spans="1:16" ht="25.5">
      <c r="A183" t="s">
        <v>49</v>
      </c>
      <c s="34" t="s">
        <v>218</v>
      </c>
      <c s="34" t="s">
        <v>219</v>
      </c>
      <c s="35" t="s">
        <v>5</v>
      </c>
      <c s="6" t="s">
        <v>220</v>
      </c>
      <c s="36" t="s">
        <v>80</v>
      </c>
      <c s="37">
        <v>1</v>
      </c>
      <c s="36">
        <v>0</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76.5">
      <c r="A186" t="s">
        <v>56</v>
      </c>
      <c r="E186" s="39" t="s">
        <v>221</v>
      </c>
    </row>
    <row r="187" spans="1:16" ht="12.75">
      <c r="A187" t="s">
        <v>49</v>
      </c>
      <c s="34" t="s">
        <v>222</v>
      </c>
      <c s="34" t="s">
        <v>223</v>
      </c>
      <c s="35" t="s">
        <v>5</v>
      </c>
      <c s="6" t="s">
        <v>224</v>
      </c>
      <c s="36" t="s">
        <v>80</v>
      </c>
      <c s="37">
        <v>1</v>
      </c>
      <c s="36">
        <v>0</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89.25">
      <c r="A190" t="s">
        <v>56</v>
      </c>
      <c r="E190" s="39" t="s">
        <v>225</v>
      </c>
    </row>
    <row r="191" spans="1:16" ht="12.75">
      <c r="A191" t="s">
        <v>49</v>
      </c>
      <c s="34" t="s">
        <v>226</v>
      </c>
      <c s="34" t="s">
        <v>227</v>
      </c>
      <c s="35" t="s">
        <v>5</v>
      </c>
      <c s="6" t="s">
        <v>228</v>
      </c>
      <c s="36" t="s">
        <v>80</v>
      </c>
      <c s="37">
        <v>1</v>
      </c>
      <c s="36">
        <v>0</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65.75">
      <c r="A194" t="s">
        <v>56</v>
      </c>
      <c r="E194" s="39" t="s">
        <v>229</v>
      </c>
    </row>
    <row r="195" spans="1:16" ht="12.75">
      <c r="A195" t="s">
        <v>49</v>
      </c>
      <c s="34" t="s">
        <v>230</v>
      </c>
      <c s="34" t="s">
        <v>231</v>
      </c>
      <c s="35" t="s">
        <v>5</v>
      </c>
      <c s="6" t="s">
        <v>232</v>
      </c>
      <c s="36" t="s">
        <v>80</v>
      </c>
      <c s="37">
        <v>1</v>
      </c>
      <c s="36">
        <v>0</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53">
      <c r="A198" t="s">
        <v>56</v>
      </c>
      <c r="E198" s="39" t="s">
        <v>233</v>
      </c>
    </row>
    <row r="199" spans="1:16" ht="25.5">
      <c r="A199" t="s">
        <v>49</v>
      </c>
      <c s="34" t="s">
        <v>234</v>
      </c>
      <c s="34" t="s">
        <v>235</v>
      </c>
      <c s="35" t="s">
        <v>5</v>
      </c>
      <c s="6" t="s">
        <v>236</v>
      </c>
      <c s="36" t="s">
        <v>80</v>
      </c>
      <c s="37">
        <v>6</v>
      </c>
      <c s="36">
        <v>0</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56</v>
      </c>
      <c r="E202" s="39" t="s">
        <v>237</v>
      </c>
    </row>
    <row r="203" spans="1:16" ht="25.5">
      <c r="A203" t="s">
        <v>49</v>
      </c>
      <c s="34" t="s">
        <v>238</v>
      </c>
      <c s="34" t="s">
        <v>239</v>
      </c>
      <c s="35" t="s">
        <v>5</v>
      </c>
      <c s="6" t="s">
        <v>240</v>
      </c>
      <c s="36" t="s">
        <v>80</v>
      </c>
      <c s="37">
        <v>6</v>
      </c>
      <c s="36">
        <v>0</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40.25">
      <c r="A206" t="s">
        <v>56</v>
      </c>
      <c r="E206" s="39" t="s">
        <v>241</v>
      </c>
    </row>
    <row r="207" spans="1:16" ht="25.5">
      <c r="A207" t="s">
        <v>49</v>
      </c>
      <c s="34" t="s">
        <v>242</v>
      </c>
      <c s="34" t="s">
        <v>243</v>
      </c>
      <c s="35" t="s">
        <v>5</v>
      </c>
      <c s="6" t="s">
        <v>244</v>
      </c>
      <c s="36" t="s">
        <v>80</v>
      </c>
      <c s="37">
        <v>6</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78.5">
      <c r="A210" t="s">
        <v>56</v>
      </c>
      <c r="E210" s="39" t="s">
        <v>245</v>
      </c>
    </row>
    <row r="211" spans="1:16" ht="25.5">
      <c r="A211" t="s">
        <v>49</v>
      </c>
      <c s="34" t="s">
        <v>246</v>
      </c>
      <c s="34" t="s">
        <v>247</v>
      </c>
      <c s="35" t="s">
        <v>5</v>
      </c>
      <c s="6" t="s">
        <v>248</v>
      </c>
      <c s="36" t="s">
        <v>80</v>
      </c>
      <c s="37">
        <v>4</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53">
      <c r="A214" t="s">
        <v>56</v>
      </c>
      <c r="E214" s="39" t="s">
        <v>249</v>
      </c>
    </row>
    <row r="215" spans="1:16" ht="25.5">
      <c r="A215" t="s">
        <v>49</v>
      </c>
      <c s="34" t="s">
        <v>250</v>
      </c>
      <c s="34" t="s">
        <v>251</v>
      </c>
      <c s="35" t="s">
        <v>5</v>
      </c>
      <c s="6" t="s">
        <v>252</v>
      </c>
      <c s="36" t="s">
        <v>80</v>
      </c>
      <c s="37">
        <v>1</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53">
      <c r="A218" t="s">
        <v>56</v>
      </c>
      <c r="E218" s="39" t="s">
        <v>253</v>
      </c>
    </row>
    <row r="219" spans="1:16" ht="12.75">
      <c r="A219" t="s">
        <v>49</v>
      </c>
      <c s="34" t="s">
        <v>254</v>
      </c>
      <c s="34" t="s">
        <v>255</v>
      </c>
      <c s="35" t="s">
        <v>5</v>
      </c>
      <c s="6" t="s">
        <v>256</v>
      </c>
      <c s="36" t="s">
        <v>80</v>
      </c>
      <c s="37">
        <v>1</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56</v>
      </c>
      <c r="E222" s="39" t="s">
        <v>257</v>
      </c>
    </row>
    <row r="223" spans="1:16" ht="12.75">
      <c r="A223" t="s">
        <v>49</v>
      </c>
      <c s="34" t="s">
        <v>258</v>
      </c>
      <c s="34" t="s">
        <v>259</v>
      </c>
      <c s="35" t="s">
        <v>5</v>
      </c>
      <c s="6" t="s">
        <v>260</v>
      </c>
      <c s="36" t="s">
        <v>80</v>
      </c>
      <c s="37">
        <v>1</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40.25">
      <c r="A226" t="s">
        <v>56</v>
      </c>
      <c r="E226" s="39" t="s">
        <v>261</v>
      </c>
    </row>
    <row r="227" spans="1:16" ht="12.75">
      <c r="A227" t="s">
        <v>49</v>
      </c>
      <c s="34" t="s">
        <v>262</v>
      </c>
      <c s="34" t="s">
        <v>263</v>
      </c>
      <c s="35" t="s">
        <v>5</v>
      </c>
      <c s="6" t="s">
        <v>264</v>
      </c>
      <c s="36" t="s">
        <v>80</v>
      </c>
      <c s="37">
        <v>1</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53">
      <c r="A230" t="s">
        <v>56</v>
      </c>
      <c r="E230" s="39" t="s">
        <v>265</v>
      </c>
    </row>
    <row r="231" spans="1:16" ht="12.75">
      <c r="A231" t="s">
        <v>49</v>
      </c>
      <c s="34" t="s">
        <v>266</v>
      </c>
      <c s="34" t="s">
        <v>267</v>
      </c>
      <c s="35" t="s">
        <v>5</v>
      </c>
      <c s="6" t="s">
        <v>268</v>
      </c>
      <c s="36" t="s">
        <v>80</v>
      </c>
      <c s="37">
        <v>4</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53">
      <c r="A234" t="s">
        <v>56</v>
      </c>
      <c r="E234" s="39" t="s">
        <v>269</v>
      </c>
    </row>
    <row r="235" spans="1:16" ht="12.75">
      <c r="A235" t="s">
        <v>49</v>
      </c>
      <c s="34" t="s">
        <v>270</v>
      </c>
      <c s="34" t="s">
        <v>271</v>
      </c>
      <c s="35" t="s">
        <v>5</v>
      </c>
      <c s="6" t="s">
        <v>272</v>
      </c>
      <c s="36" t="s">
        <v>80</v>
      </c>
      <c s="37">
        <v>1</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40.25">
      <c r="A238" t="s">
        <v>56</v>
      </c>
      <c r="E238" s="39" t="s">
        <v>273</v>
      </c>
    </row>
    <row r="239" spans="1:16" ht="12.75">
      <c r="A239" t="s">
        <v>49</v>
      </c>
      <c s="34" t="s">
        <v>274</v>
      </c>
      <c s="34" t="s">
        <v>275</v>
      </c>
      <c s="35" t="s">
        <v>5</v>
      </c>
      <c s="6" t="s">
        <v>276</v>
      </c>
      <c s="36" t="s">
        <v>277</v>
      </c>
      <c s="37">
        <v>160</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14.75">
      <c r="A242" t="s">
        <v>56</v>
      </c>
      <c r="E242" s="39" t="s">
        <v>278</v>
      </c>
    </row>
    <row r="243" spans="1:16" ht="12.75">
      <c r="A243" t="s">
        <v>49</v>
      </c>
      <c s="34" t="s">
        <v>279</v>
      </c>
      <c s="34" t="s">
        <v>280</v>
      </c>
      <c s="35" t="s">
        <v>5</v>
      </c>
      <c s="6" t="s">
        <v>281</v>
      </c>
      <c s="36" t="s">
        <v>277</v>
      </c>
      <c s="37">
        <v>16</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02">
      <c r="A246" t="s">
        <v>56</v>
      </c>
      <c r="E246" s="39" t="s">
        <v>282</v>
      </c>
    </row>
    <row r="247" spans="1:16" ht="12.75">
      <c r="A247" t="s">
        <v>49</v>
      </c>
      <c s="34" t="s">
        <v>283</v>
      </c>
      <c s="34" t="s">
        <v>284</v>
      </c>
      <c s="35" t="s">
        <v>5</v>
      </c>
      <c s="6" t="s">
        <v>285</v>
      </c>
      <c s="36" t="s">
        <v>80</v>
      </c>
      <c s="37">
        <v>5</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40.25">
      <c r="A250" t="s">
        <v>56</v>
      </c>
      <c r="E250" s="39" t="s">
        <v>286</v>
      </c>
    </row>
    <row r="251" spans="1:16" ht="12.75">
      <c r="A251" t="s">
        <v>49</v>
      </c>
      <c s="34" t="s">
        <v>287</v>
      </c>
      <c s="34" t="s">
        <v>288</v>
      </c>
      <c s="35" t="s">
        <v>5</v>
      </c>
      <c s="6" t="s">
        <v>289</v>
      </c>
      <c s="36" t="s">
        <v>80</v>
      </c>
      <c s="37">
        <v>4</v>
      </c>
      <c s="36">
        <v>0</v>
      </c>
      <c s="36">
        <f>ROUND(G251*H251,6)</f>
      </c>
      <c r="L251" s="38">
        <v>0</v>
      </c>
      <c s="32">
        <f>ROUND(ROUND(L251,2)*ROUND(G251,3),2)</f>
      </c>
      <c s="36" t="s">
        <v>53</v>
      </c>
      <c>
        <f>(M251*21)/100</f>
      </c>
      <c t="s">
        <v>27</v>
      </c>
    </row>
    <row r="252" spans="1:5" ht="12.75">
      <c r="A252" s="35" t="s">
        <v>54</v>
      </c>
      <c r="E252" s="39" t="s">
        <v>5</v>
      </c>
    </row>
    <row r="253" spans="1:5" ht="12.75">
      <c r="A253" s="35" t="s">
        <v>55</v>
      </c>
      <c r="E253" s="40" t="s">
        <v>5</v>
      </c>
    </row>
    <row r="254" spans="1:5" ht="114.75">
      <c r="A254" t="s">
        <v>56</v>
      </c>
      <c r="E254" s="39" t="s">
        <v>290</v>
      </c>
    </row>
    <row r="255" spans="1:16" ht="25.5">
      <c r="A255" t="s">
        <v>49</v>
      </c>
      <c s="34" t="s">
        <v>291</v>
      </c>
      <c s="34" t="s">
        <v>292</v>
      </c>
      <c s="35" t="s">
        <v>5</v>
      </c>
      <c s="6" t="s">
        <v>293</v>
      </c>
      <c s="36" t="s">
        <v>80</v>
      </c>
      <c s="37">
        <v>5</v>
      </c>
      <c s="36">
        <v>0</v>
      </c>
      <c s="36">
        <f>ROUND(G255*H255,6)</f>
      </c>
      <c r="L255" s="38">
        <v>0</v>
      </c>
      <c s="32">
        <f>ROUND(ROUND(L255,2)*ROUND(G255,3),2)</f>
      </c>
      <c s="36" t="s">
        <v>53</v>
      </c>
      <c>
        <f>(M255*21)/100</f>
      </c>
      <c t="s">
        <v>27</v>
      </c>
    </row>
    <row r="256" spans="1:5" ht="12.75">
      <c r="A256" s="35" t="s">
        <v>54</v>
      </c>
      <c r="E256" s="39" t="s">
        <v>5</v>
      </c>
    </row>
    <row r="257" spans="1:5" ht="12.75">
      <c r="A257" s="35" t="s">
        <v>55</v>
      </c>
      <c r="E257" s="40" t="s">
        <v>5</v>
      </c>
    </row>
    <row r="258" spans="1:5" ht="89.25">
      <c r="A258" t="s">
        <v>56</v>
      </c>
      <c r="E258" s="39" t="s">
        <v>294</v>
      </c>
    </row>
    <row r="259" spans="1:16" ht="12.75">
      <c r="A259" t="s">
        <v>49</v>
      </c>
      <c s="34" t="s">
        <v>295</v>
      </c>
      <c s="34" t="s">
        <v>296</v>
      </c>
      <c s="35" t="s">
        <v>5</v>
      </c>
      <c s="6" t="s">
        <v>297</v>
      </c>
      <c s="36" t="s">
        <v>277</v>
      </c>
      <c s="37">
        <v>16</v>
      </c>
      <c s="36">
        <v>0</v>
      </c>
      <c s="36">
        <f>ROUND(G259*H259,6)</f>
      </c>
      <c r="L259" s="38">
        <v>0</v>
      </c>
      <c s="32">
        <f>ROUND(ROUND(L259,2)*ROUND(G259,3),2)</f>
      </c>
      <c s="36" t="s">
        <v>53</v>
      </c>
      <c>
        <f>(M259*21)/100</f>
      </c>
      <c t="s">
        <v>27</v>
      </c>
    </row>
    <row r="260" spans="1:5" ht="12.75">
      <c r="A260" s="35" t="s">
        <v>54</v>
      </c>
      <c r="E260" s="39" t="s">
        <v>5</v>
      </c>
    </row>
    <row r="261" spans="1:5" ht="12.75">
      <c r="A261" s="35" t="s">
        <v>55</v>
      </c>
      <c r="E261" s="40" t="s">
        <v>5</v>
      </c>
    </row>
    <row r="262" spans="1:5" ht="114.75">
      <c r="A262" t="s">
        <v>56</v>
      </c>
      <c r="E262" s="39" t="s">
        <v>298</v>
      </c>
    </row>
    <row r="263" spans="1:16" ht="12.75">
      <c r="A263" t="s">
        <v>49</v>
      </c>
      <c s="34" t="s">
        <v>299</v>
      </c>
      <c s="34" t="s">
        <v>300</v>
      </c>
      <c s="35" t="s">
        <v>5</v>
      </c>
      <c s="6" t="s">
        <v>301</v>
      </c>
      <c s="36" t="s">
        <v>80</v>
      </c>
      <c s="37">
        <v>1</v>
      </c>
      <c s="36">
        <v>0</v>
      </c>
      <c s="36">
        <f>ROUND(G263*H263,6)</f>
      </c>
      <c r="L263" s="38">
        <v>0</v>
      </c>
      <c s="32">
        <f>ROUND(ROUND(L263,2)*ROUND(G263,3),2)</f>
      </c>
      <c s="36" t="s">
        <v>53</v>
      </c>
      <c>
        <f>(M263*21)/100</f>
      </c>
      <c t="s">
        <v>27</v>
      </c>
    </row>
    <row r="264" spans="1:5" ht="12.75">
      <c r="A264" s="35" t="s">
        <v>54</v>
      </c>
      <c r="E264" s="39" t="s">
        <v>5</v>
      </c>
    </row>
    <row r="265" spans="1:5" ht="12.75">
      <c r="A265" s="35" t="s">
        <v>55</v>
      </c>
      <c r="E265" s="40" t="s">
        <v>5</v>
      </c>
    </row>
    <row r="266" spans="1:5" ht="76.5">
      <c r="A266" t="s">
        <v>56</v>
      </c>
      <c r="E266" s="39" t="s">
        <v>302</v>
      </c>
    </row>
    <row r="267" spans="1:16" ht="12.75">
      <c r="A267" t="s">
        <v>49</v>
      </c>
      <c s="34" t="s">
        <v>303</v>
      </c>
      <c s="34" t="s">
        <v>304</v>
      </c>
      <c s="35" t="s">
        <v>5</v>
      </c>
      <c s="6" t="s">
        <v>305</v>
      </c>
      <c s="36" t="s">
        <v>80</v>
      </c>
      <c s="37">
        <v>4</v>
      </c>
      <c s="36">
        <v>0</v>
      </c>
      <c s="36">
        <f>ROUND(G267*H267,6)</f>
      </c>
      <c r="L267" s="38">
        <v>0</v>
      </c>
      <c s="32">
        <f>ROUND(ROUND(L267,2)*ROUND(G267,3),2)</f>
      </c>
      <c s="36" t="s">
        <v>53</v>
      </c>
      <c>
        <f>(M267*21)/100</f>
      </c>
      <c t="s">
        <v>27</v>
      </c>
    </row>
    <row r="268" spans="1:5" ht="12.75">
      <c r="A268" s="35" t="s">
        <v>54</v>
      </c>
      <c r="E268" s="39" t="s">
        <v>5</v>
      </c>
    </row>
    <row r="269" spans="1:5" ht="12.75">
      <c r="A269" s="35" t="s">
        <v>55</v>
      </c>
      <c r="E269" s="40" t="s">
        <v>5</v>
      </c>
    </row>
    <row r="270" spans="1:5" ht="89.25">
      <c r="A270" t="s">
        <v>56</v>
      </c>
      <c r="E270" s="39" t="s">
        <v>306</v>
      </c>
    </row>
    <row r="271" spans="1:16" ht="12.75">
      <c r="A271" t="s">
        <v>49</v>
      </c>
      <c s="34" t="s">
        <v>307</v>
      </c>
      <c s="34" t="s">
        <v>308</v>
      </c>
      <c s="35" t="s">
        <v>5</v>
      </c>
      <c s="6" t="s">
        <v>309</v>
      </c>
      <c s="36" t="s">
        <v>80</v>
      </c>
      <c s="37">
        <v>4</v>
      </c>
      <c s="36">
        <v>0</v>
      </c>
      <c s="36">
        <f>ROUND(G271*H271,6)</f>
      </c>
      <c r="L271" s="38">
        <v>0</v>
      </c>
      <c s="32">
        <f>ROUND(ROUND(L271,2)*ROUND(G271,3),2)</f>
      </c>
      <c s="36" t="s">
        <v>53</v>
      </c>
      <c>
        <f>(M271*21)/100</f>
      </c>
      <c t="s">
        <v>27</v>
      </c>
    </row>
    <row r="272" spans="1:5" ht="12.75">
      <c r="A272" s="35" t="s">
        <v>54</v>
      </c>
      <c r="E272" s="39" t="s">
        <v>5</v>
      </c>
    </row>
    <row r="273" spans="1:5" ht="12.75">
      <c r="A273" s="35" t="s">
        <v>55</v>
      </c>
      <c r="E273" s="40" t="s">
        <v>5</v>
      </c>
    </row>
    <row r="274" spans="1:5" ht="76.5">
      <c r="A274" t="s">
        <v>56</v>
      </c>
      <c r="E274" s="39" t="s">
        <v>310</v>
      </c>
    </row>
    <row r="275" spans="1:16" ht="12.75">
      <c r="A275" t="s">
        <v>49</v>
      </c>
      <c s="34" t="s">
        <v>311</v>
      </c>
      <c s="34" t="s">
        <v>312</v>
      </c>
      <c s="35" t="s">
        <v>5</v>
      </c>
      <c s="6" t="s">
        <v>313</v>
      </c>
      <c s="36" t="s">
        <v>80</v>
      </c>
      <c s="37">
        <v>4</v>
      </c>
      <c s="36">
        <v>0</v>
      </c>
      <c s="36">
        <f>ROUND(G275*H275,6)</f>
      </c>
      <c r="L275" s="38">
        <v>0</v>
      </c>
      <c s="32">
        <f>ROUND(ROUND(L275,2)*ROUND(G275,3),2)</f>
      </c>
      <c s="36" t="s">
        <v>53</v>
      </c>
      <c>
        <f>(M275*21)/100</f>
      </c>
      <c t="s">
        <v>27</v>
      </c>
    </row>
    <row r="276" spans="1:5" ht="12.75">
      <c r="A276" s="35" t="s">
        <v>54</v>
      </c>
      <c r="E276" s="39" t="s">
        <v>5</v>
      </c>
    </row>
    <row r="277" spans="1:5" ht="12.75">
      <c r="A277" s="35" t="s">
        <v>55</v>
      </c>
      <c r="E277" s="40" t="s">
        <v>5</v>
      </c>
    </row>
    <row r="278" spans="1:5" ht="89.25">
      <c r="A278" t="s">
        <v>56</v>
      </c>
      <c r="E278" s="39" t="s">
        <v>314</v>
      </c>
    </row>
    <row r="279" spans="1:16" ht="12.75">
      <c r="A279" t="s">
        <v>49</v>
      </c>
      <c s="34" t="s">
        <v>315</v>
      </c>
      <c s="34" t="s">
        <v>316</v>
      </c>
      <c s="35" t="s">
        <v>5</v>
      </c>
      <c s="6" t="s">
        <v>317</v>
      </c>
      <c s="36" t="s">
        <v>318</v>
      </c>
      <c s="37">
        <v>1.2</v>
      </c>
      <c s="36">
        <v>0</v>
      </c>
      <c s="36">
        <f>ROUND(G279*H279,6)</f>
      </c>
      <c r="L279" s="38">
        <v>0</v>
      </c>
      <c s="32">
        <f>ROUND(ROUND(L279,2)*ROUND(G279,3),2)</f>
      </c>
      <c s="36" t="s">
        <v>53</v>
      </c>
      <c>
        <f>(M279*21)/100</f>
      </c>
      <c t="s">
        <v>27</v>
      </c>
    </row>
    <row r="280" spans="1:5" ht="12.75">
      <c r="A280" s="35" t="s">
        <v>54</v>
      </c>
      <c r="E280" s="39" t="s">
        <v>5</v>
      </c>
    </row>
    <row r="281" spans="1:5" ht="12.75">
      <c r="A281" s="35" t="s">
        <v>55</v>
      </c>
      <c r="E281" s="40" t="s">
        <v>5</v>
      </c>
    </row>
    <row r="282" spans="1:5" ht="89.25">
      <c r="A282" t="s">
        <v>56</v>
      </c>
      <c r="E282" s="39" t="s">
        <v>319</v>
      </c>
    </row>
    <row r="283" spans="1:16" ht="12.75">
      <c r="A283" t="s">
        <v>49</v>
      </c>
      <c s="34" t="s">
        <v>320</v>
      </c>
      <c s="34" t="s">
        <v>321</v>
      </c>
      <c s="35" t="s">
        <v>5</v>
      </c>
      <c s="6" t="s">
        <v>322</v>
      </c>
      <c s="36" t="s">
        <v>80</v>
      </c>
      <c s="37">
        <v>50</v>
      </c>
      <c s="36">
        <v>0</v>
      </c>
      <c s="36">
        <f>ROUND(G283*H283,6)</f>
      </c>
      <c r="L283" s="38">
        <v>0</v>
      </c>
      <c s="32">
        <f>ROUND(ROUND(L283,2)*ROUND(G283,3),2)</f>
      </c>
      <c s="36" t="s">
        <v>53</v>
      </c>
      <c>
        <f>(M283*21)/100</f>
      </c>
      <c t="s">
        <v>27</v>
      </c>
    </row>
    <row r="284" spans="1:5" ht="12.75">
      <c r="A284" s="35" t="s">
        <v>54</v>
      </c>
      <c r="E284" s="39" t="s">
        <v>5</v>
      </c>
    </row>
    <row r="285" spans="1:5" ht="12.75">
      <c r="A285" s="35" t="s">
        <v>55</v>
      </c>
      <c r="E285" s="40" t="s">
        <v>5</v>
      </c>
    </row>
    <row r="286" spans="1:5" ht="165.75">
      <c r="A286" t="s">
        <v>56</v>
      </c>
      <c r="E286" s="39" t="s">
        <v>323</v>
      </c>
    </row>
    <row r="287" spans="1:16" ht="12.75">
      <c r="A287" t="s">
        <v>49</v>
      </c>
      <c s="34" t="s">
        <v>324</v>
      </c>
      <c s="34" t="s">
        <v>325</v>
      </c>
      <c s="35" t="s">
        <v>5</v>
      </c>
      <c s="6" t="s">
        <v>326</v>
      </c>
      <c s="36" t="s">
        <v>80</v>
      </c>
      <c s="37">
        <v>50</v>
      </c>
      <c s="36">
        <v>0</v>
      </c>
      <c s="36">
        <f>ROUND(G287*H287,6)</f>
      </c>
      <c r="L287" s="38">
        <v>0</v>
      </c>
      <c s="32">
        <f>ROUND(ROUND(L287,2)*ROUND(G287,3),2)</f>
      </c>
      <c s="36" t="s">
        <v>53</v>
      </c>
      <c>
        <f>(M287*21)/100</f>
      </c>
      <c t="s">
        <v>27</v>
      </c>
    </row>
    <row r="288" spans="1:5" ht="12.75">
      <c r="A288" s="35" t="s">
        <v>54</v>
      </c>
      <c r="E288" s="39" t="s">
        <v>5</v>
      </c>
    </row>
    <row r="289" spans="1:5" ht="12.75">
      <c r="A289" s="35" t="s">
        <v>55</v>
      </c>
      <c r="E289" s="40" t="s">
        <v>5</v>
      </c>
    </row>
    <row r="290" spans="1:5" ht="127.5">
      <c r="A290" t="s">
        <v>56</v>
      </c>
      <c r="E290" s="39" t="s">
        <v>327</v>
      </c>
    </row>
    <row r="291" spans="1:16" ht="12.75">
      <c r="A291" t="s">
        <v>49</v>
      </c>
      <c s="34" t="s">
        <v>328</v>
      </c>
      <c s="34" t="s">
        <v>329</v>
      </c>
      <c s="35" t="s">
        <v>5</v>
      </c>
      <c s="6" t="s">
        <v>330</v>
      </c>
      <c s="36" t="s">
        <v>80</v>
      </c>
      <c s="37">
        <v>1</v>
      </c>
      <c s="36">
        <v>0</v>
      </c>
      <c s="36">
        <f>ROUND(G291*H291,6)</f>
      </c>
      <c r="L291" s="38">
        <v>0</v>
      </c>
      <c s="32">
        <f>ROUND(ROUND(L291,2)*ROUND(G291,3),2)</f>
      </c>
      <c s="36" t="s">
        <v>53</v>
      </c>
      <c>
        <f>(M291*0)/100</f>
      </c>
      <c t="s">
        <v>331</v>
      </c>
    </row>
    <row r="292" spans="1:5" ht="12.75">
      <c r="A292" s="35" t="s">
        <v>54</v>
      </c>
      <c r="E292" s="39" t="s">
        <v>5</v>
      </c>
    </row>
    <row r="293" spans="1:5" ht="12.75">
      <c r="A293" s="35" t="s">
        <v>55</v>
      </c>
      <c r="E293" s="40" t="s">
        <v>5</v>
      </c>
    </row>
    <row r="294" spans="1:5" ht="114.75">
      <c r="A294" t="s">
        <v>56</v>
      </c>
      <c r="E294" s="39" t="s">
        <v>332</v>
      </c>
    </row>
    <row r="295" spans="1:16" ht="12.75">
      <c r="A295" t="s">
        <v>49</v>
      </c>
      <c s="34" t="s">
        <v>333</v>
      </c>
      <c s="34" t="s">
        <v>334</v>
      </c>
      <c s="35" t="s">
        <v>5</v>
      </c>
      <c s="6" t="s">
        <v>335</v>
      </c>
      <c s="36" t="s">
        <v>80</v>
      </c>
      <c s="37">
        <v>4</v>
      </c>
      <c s="36">
        <v>0</v>
      </c>
      <c s="36">
        <f>ROUND(G295*H295,6)</f>
      </c>
      <c r="L295" s="38">
        <v>0</v>
      </c>
      <c s="32">
        <f>ROUND(ROUND(L295,2)*ROUND(G295,3),2)</f>
      </c>
      <c s="36" t="s">
        <v>53</v>
      </c>
      <c>
        <f>(M295*21)/100</f>
      </c>
      <c t="s">
        <v>27</v>
      </c>
    </row>
    <row r="296" spans="1:5" ht="12.75">
      <c r="A296" s="35" t="s">
        <v>54</v>
      </c>
      <c r="E296" s="39" t="s">
        <v>5</v>
      </c>
    </row>
    <row r="297" spans="1:5" ht="12.75">
      <c r="A297" s="35" t="s">
        <v>55</v>
      </c>
      <c r="E297" s="40" t="s">
        <v>5</v>
      </c>
    </row>
    <row r="298" spans="1:5" ht="89.25">
      <c r="A298" t="s">
        <v>56</v>
      </c>
      <c r="E298" s="39" t="s">
        <v>336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1864</v>
      </c>
      <c s="41">
        <f>Rekapitulace!C34</f>
      </c>
      <c s="20" t="s">
        <v>0</v>
      </c>
      <c t="s">
        <v>23</v>
      </c>
      <c t="s">
        <v>27</v>
      </c>
    </row>
    <row r="4" spans="1:16" ht="32" customHeight="1">
      <c r="A4" s="24" t="s">
        <v>20</v>
      </c>
      <c s="25" t="s">
        <v>28</v>
      </c>
      <c s="27" t="s">
        <v>1864</v>
      </c>
      <c r="E4" s="26" t="s">
        <v>1865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COUNTIFS(L8:L238,"=0",A8:A238,"P")+COUNTIFS(L8:L238,"",A8:A238,"P")+SUM(Q8:Q238)</f>
      </c>
    </row>
    <row r="8" spans="1:13" ht="12.75">
      <c r="A8" t="s">
        <v>44</v>
      </c>
      <c r="C8" s="28" t="s">
        <v>1868</v>
      </c>
      <c r="E8" s="30" t="s">
        <v>1867</v>
      </c>
      <c r="J8" s="29">
        <f>0+J9+J34+J39+J44+J49+J130+J207+J212+J217</f>
      </c>
      <c s="29">
        <f>0+K9+K34+K39+K44+K49+K130+K207+K212+K217</f>
      </c>
      <c s="29">
        <f>0+L9+L34+L39+L44+L49+L130+L207+L212+L217</f>
      </c>
      <c s="29">
        <f>0+M9+M34+M39+M44+M49+M130+M207+M212+M217</f>
      </c>
    </row>
    <row r="9" spans="1:13" ht="12.75">
      <c r="A9" t="s">
        <v>46</v>
      </c>
      <c r="C9" s="31" t="s">
        <v>47</v>
      </c>
      <c r="E9" s="33" t="s">
        <v>48</v>
      </c>
      <c r="J9" s="32">
        <f>0</f>
      </c>
      <c s="32">
        <f>0</f>
      </c>
      <c s="32">
        <f>0+L10+L14+L18+L22+L26+L30</f>
      </c>
      <c s="32">
        <f>0+M10+M14+M18+M22+M26+M30</f>
      </c>
    </row>
    <row r="10" spans="1:16" ht="12.75">
      <c r="A10" t="s">
        <v>49</v>
      </c>
      <c s="34" t="s">
        <v>47</v>
      </c>
      <c s="34" t="s">
        <v>1869</v>
      </c>
      <c s="35" t="s">
        <v>5</v>
      </c>
      <c s="6" t="s">
        <v>1870</v>
      </c>
      <c s="36" t="s">
        <v>74</v>
      </c>
      <c s="37">
        <v>376</v>
      </c>
      <c s="36">
        <v>0</v>
      </c>
      <c s="36">
        <f>ROUND(G10*H10,6)</f>
      </c>
      <c r="L10" s="38">
        <v>0</v>
      </c>
      <c s="32">
        <f>ROUND(ROUND(L10,2)*ROUND(G10,3),2)</f>
      </c>
      <c s="36" t="s">
        <v>53</v>
      </c>
      <c>
        <f>(M10*21)/100</f>
      </c>
      <c t="s">
        <v>27</v>
      </c>
    </row>
    <row r="11" spans="1:5" ht="12.75">
      <c r="A11" s="35" t="s">
        <v>54</v>
      </c>
      <c r="E11" s="39" t="s">
        <v>5</v>
      </c>
    </row>
    <row r="12" spans="1:5" ht="12.75">
      <c r="A12" s="35" t="s">
        <v>55</v>
      </c>
      <c r="E12" s="40" t="s">
        <v>1871</v>
      </c>
    </row>
    <row r="13" spans="1:5" ht="12.75">
      <c r="A13" t="s">
        <v>56</v>
      </c>
      <c r="E13" s="39" t="s">
        <v>1872</v>
      </c>
    </row>
    <row r="14" spans="1:16" ht="25.5">
      <c r="A14" t="s">
        <v>49</v>
      </c>
      <c s="34" t="s">
        <v>27</v>
      </c>
      <c s="34" t="s">
        <v>1873</v>
      </c>
      <c s="35" t="s">
        <v>5</v>
      </c>
      <c s="6" t="s">
        <v>1874</v>
      </c>
      <c s="36" t="s">
        <v>52</v>
      </c>
      <c s="37">
        <v>8</v>
      </c>
      <c s="36">
        <v>0</v>
      </c>
      <c s="36">
        <f>ROUND(G14*H14,6)</f>
      </c>
      <c r="L14" s="38">
        <v>0</v>
      </c>
      <c s="32">
        <f>ROUND(ROUND(L14,2)*ROUND(G14,3),2)</f>
      </c>
      <c s="36" t="s">
        <v>53</v>
      </c>
      <c>
        <f>(M14*21)/100</f>
      </c>
      <c t="s">
        <v>27</v>
      </c>
    </row>
    <row r="15" spans="1:5" ht="12.75">
      <c r="A15" s="35" t="s">
        <v>54</v>
      </c>
      <c r="E15" s="39" t="s">
        <v>5</v>
      </c>
    </row>
    <row r="16" spans="1:5" ht="12.75">
      <c r="A16" s="35" t="s">
        <v>55</v>
      </c>
      <c r="E16" s="40" t="s">
        <v>1871</v>
      </c>
    </row>
    <row r="17" spans="1:5" ht="63.75">
      <c r="A17" t="s">
        <v>56</v>
      </c>
      <c r="E17" s="39" t="s">
        <v>1501</v>
      </c>
    </row>
    <row r="18" spans="1:16" ht="12.75">
      <c r="A18" t="s">
        <v>49</v>
      </c>
      <c s="34" t="s">
        <v>26</v>
      </c>
      <c s="34" t="s">
        <v>1502</v>
      </c>
      <c s="35" t="s">
        <v>5</v>
      </c>
      <c s="6" t="s">
        <v>1503</v>
      </c>
      <c s="36" t="s">
        <v>52</v>
      </c>
      <c s="37">
        <v>43</v>
      </c>
      <c s="36">
        <v>0</v>
      </c>
      <c s="36">
        <f>ROUND(G18*H18,6)</f>
      </c>
      <c r="L18" s="38">
        <v>0</v>
      </c>
      <c s="32">
        <f>ROUND(ROUND(L18,2)*ROUND(G18,3),2)</f>
      </c>
      <c s="36" t="s">
        <v>53</v>
      </c>
      <c>
        <f>(M18*21)/100</f>
      </c>
      <c t="s">
        <v>27</v>
      </c>
    </row>
    <row r="19" spans="1:5" ht="12.75">
      <c r="A19" s="35" t="s">
        <v>54</v>
      </c>
      <c r="E19" s="39" t="s">
        <v>5</v>
      </c>
    </row>
    <row r="20" spans="1:5" ht="12.75">
      <c r="A20" s="35" t="s">
        <v>55</v>
      </c>
      <c r="E20" s="40" t="s">
        <v>1871</v>
      </c>
    </row>
    <row r="21" spans="1:5" ht="318.75">
      <c r="A21" t="s">
        <v>56</v>
      </c>
      <c r="E21" s="39" t="s">
        <v>1875</v>
      </c>
    </row>
    <row r="22" spans="1:16" ht="12.75">
      <c r="A22" t="s">
        <v>49</v>
      </c>
      <c s="34" t="s">
        <v>62</v>
      </c>
      <c s="34" t="s">
        <v>760</v>
      </c>
      <c s="35" t="s">
        <v>5</v>
      </c>
      <c s="6" t="s">
        <v>761</v>
      </c>
      <c s="36" t="s">
        <v>65</v>
      </c>
      <c s="37">
        <v>16</v>
      </c>
      <c s="36">
        <v>0</v>
      </c>
      <c s="36">
        <f>ROUND(G22*H22,6)</f>
      </c>
      <c r="L22" s="38">
        <v>0</v>
      </c>
      <c s="32">
        <f>ROUND(ROUND(L22,2)*ROUND(G22,3),2)</f>
      </c>
      <c s="36" t="s">
        <v>53</v>
      </c>
      <c>
        <f>(M22*21)/100</f>
      </c>
      <c t="s">
        <v>27</v>
      </c>
    </row>
    <row r="23" spans="1:5" ht="12.75">
      <c r="A23" s="35" t="s">
        <v>54</v>
      </c>
      <c r="E23" s="39" t="s">
        <v>5</v>
      </c>
    </row>
    <row r="24" spans="1:5" ht="12.75">
      <c r="A24" s="35" t="s">
        <v>55</v>
      </c>
      <c r="E24" s="40" t="s">
        <v>1871</v>
      </c>
    </row>
    <row r="25" spans="1:5" ht="25.5">
      <c r="A25" t="s">
        <v>56</v>
      </c>
      <c r="E25" s="39" t="s">
        <v>66</v>
      </c>
    </row>
    <row r="26" spans="1:16" ht="12.75">
      <c r="A26" t="s">
        <v>49</v>
      </c>
      <c s="34" t="s">
        <v>67</v>
      </c>
      <c s="34" t="s">
        <v>1876</v>
      </c>
      <c s="35" t="s">
        <v>5</v>
      </c>
      <c s="6" t="s">
        <v>1877</v>
      </c>
      <c s="36" t="s">
        <v>52</v>
      </c>
      <c s="37">
        <v>128.8</v>
      </c>
      <c s="36">
        <v>0</v>
      </c>
      <c s="36">
        <f>ROUND(G26*H26,6)</f>
      </c>
      <c r="L26" s="38">
        <v>0</v>
      </c>
      <c s="32">
        <f>ROUND(ROUND(L26,2)*ROUND(G26,3),2)</f>
      </c>
      <c s="36" t="s">
        <v>53</v>
      </c>
      <c>
        <f>(M26*21)/100</f>
      </c>
      <c t="s">
        <v>27</v>
      </c>
    </row>
    <row r="27" spans="1:5" ht="12.75">
      <c r="A27" s="35" t="s">
        <v>54</v>
      </c>
      <c r="E27" s="39" t="s">
        <v>5</v>
      </c>
    </row>
    <row r="28" spans="1:5" ht="12.75">
      <c r="A28" s="35" t="s">
        <v>55</v>
      </c>
      <c r="E28" s="40" t="s">
        <v>1871</v>
      </c>
    </row>
    <row r="29" spans="1:5" ht="229.5">
      <c r="A29" t="s">
        <v>56</v>
      </c>
      <c r="E29" s="39" t="s">
        <v>1878</v>
      </c>
    </row>
    <row r="30" spans="1:16" ht="12.75">
      <c r="A30" t="s">
        <v>49</v>
      </c>
      <c s="34" t="s">
        <v>71</v>
      </c>
      <c s="34" t="s">
        <v>1879</v>
      </c>
      <c s="35" t="s">
        <v>5</v>
      </c>
      <c s="6" t="s">
        <v>1880</v>
      </c>
      <c s="36" t="s">
        <v>74</v>
      </c>
      <c s="37">
        <v>376</v>
      </c>
      <c s="36">
        <v>0</v>
      </c>
      <c s="36">
        <f>ROUND(G30*H30,6)</f>
      </c>
      <c r="L30" s="38">
        <v>0</v>
      </c>
      <c s="32">
        <f>ROUND(ROUND(L30,2)*ROUND(G30,3),2)</f>
      </c>
      <c s="36" t="s">
        <v>53</v>
      </c>
      <c>
        <f>(M30*21)/100</f>
      </c>
      <c t="s">
        <v>27</v>
      </c>
    </row>
    <row r="31" spans="1:5" ht="12.75">
      <c r="A31" s="35" t="s">
        <v>54</v>
      </c>
      <c r="E31" s="39" t="s">
        <v>5</v>
      </c>
    </row>
    <row r="32" spans="1:5" ht="12.75">
      <c r="A32" s="35" t="s">
        <v>55</v>
      </c>
      <c r="E32" s="40" t="s">
        <v>1871</v>
      </c>
    </row>
    <row r="33" spans="1:5" ht="38.25">
      <c r="A33" t="s">
        <v>56</v>
      </c>
      <c r="E33" s="39" t="s">
        <v>1881</v>
      </c>
    </row>
    <row r="34" spans="1:13" ht="12.75">
      <c r="A34" t="s">
        <v>46</v>
      </c>
      <c r="C34" s="31" t="s">
        <v>1882</v>
      </c>
      <c r="E34" s="33" t="s">
        <v>1883</v>
      </c>
      <c r="J34" s="32">
        <f>0</f>
      </c>
      <c s="32">
        <f>0</f>
      </c>
      <c s="32">
        <f>0+L35</f>
      </c>
      <c s="32">
        <f>0+M35</f>
      </c>
    </row>
    <row r="35" spans="1:16" ht="12.75">
      <c r="A35" t="s">
        <v>49</v>
      </c>
      <c s="34" t="s">
        <v>76</v>
      </c>
      <c s="34" t="s">
        <v>50</v>
      </c>
      <c s="35" t="s">
        <v>5</v>
      </c>
      <c s="6" t="s">
        <v>51</v>
      </c>
      <c s="36" t="s">
        <v>52</v>
      </c>
      <c s="37">
        <v>117</v>
      </c>
      <c s="36">
        <v>0</v>
      </c>
      <c s="36">
        <f>ROUND(G35*H35,6)</f>
      </c>
      <c r="L35" s="38">
        <v>0</v>
      </c>
      <c s="32">
        <f>ROUND(ROUND(L35,2)*ROUND(G35,3),2)</f>
      </c>
      <c s="36" t="s">
        <v>53</v>
      </c>
      <c>
        <f>(M35*21)/100</f>
      </c>
      <c t="s">
        <v>27</v>
      </c>
    </row>
    <row r="36" spans="1:5" ht="12.75">
      <c r="A36" s="35" t="s">
        <v>54</v>
      </c>
      <c r="E36" s="39" t="s">
        <v>5</v>
      </c>
    </row>
    <row r="37" spans="1:5" ht="12.75">
      <c r="A37" s="35" t="s">
        <v>55</v>
      </c>
      <c r="E37" s="40" t="s">
        <v>1871</v>
      </c>
    </row>
    <row r="38" spans="1:5" ht="318.75">
      <c r="A38" t="s">
        <v>56</v>
      </c>
      <c r="E38" s="39" t="s">
        <v>1875</v>
      </c>
    </row>
    <row r="39" spans="1:13" ht="12.75">
      <c r="A39" t="s">
        <v>46</v>
      </c>
      <c r="C39" s="31" t="s">
        <v>27</v>
      </c>
      <c r="E39" s="33" t="s">
        <v>985</v>
      </c>
      <c r="J39" s="32">
        <f>0</f>
      </c>
      <c s="32">
        <f>0</f>
      </c>
      <c s="32">
        <f>0+L40</f>
      </c>
      <c s="32">
        <f>0+M40</f>
      </c>
    </row>
    <row r="40" spans="1:16" ht="12.75">
      <c r="A40" t="s">
        <v>49</v>
      </c>
      <c s="34" t="s">
        <v>82</v>
      </c>
      <c s="34" t="s">
        <v>986</v>
      </c>
      <c s="35" t="s">
        <v>5</v>
      </c>
      <c s="6" t="s">
        <v>987</v>
      </c>
      <c s="36" t="s">
        <v>52</v>
      </c>
      <c s="37">
        <v>19.2</v>
      </c>
      <c s="36">
        <v>0</v>
      </c>
      <c s="36">
        <f>ROUND(G40*H40,6)</f>
      </c>
      <c r="L40" s="38">
        <v>0</v>
      </c>
      <c s="32">
        <f>ROUND(ROUND(L40,2)*ROUND(G40,3),2)</f>
      </c>
      <c s="36" t="s">
        <v>53</v>
      </c>
      <c>
        <f>(M40*21)/100</f>
      </c>
      <c t="s">
        <v>27</v>
      </c>
    </row>
    <row r="41" spans="1:5" ht="12.75">
      <c r="A41" s="35" t="s">
        <v>54</v>
      </c>
      <c r="E41" s="39" t="s">
        <v>5</v>
      </c>
    </row>
    <row r="42" spans="1:5" ht="12.75">
      <c r="A42" s="35" t="s">
        <v>55</v>
      </c>
      <c r="E42" s="40" t="s">
        <v>1871</v>
      </c>
    </row>
    <row r="43" spans="1:5" ht="369.75">
      <c r="A43" t="s">
        <v>56</v>
      </c>
      <c r="E43" s="39" t="s">
        <v>988</v>
      </c>
    </row>
    <row r="44" spans="1:13" ht="12.75">
      <c r="A44" t="s">
        <v>46</v>
      </c>
      <c r="C44" s="31" t="s">
        <v>62</v>
      </c>
      <c r="E44" s="33" t="s">
        <v>1583</v>
      </c>
      <c r="J44" s="32">
        <f>0</f>
      </c>
      <c s="32">
        <f>0</f>
      </c>
      <c s="32">
        <f>0+L45</f>
      </c>
      <c s="32">
        <f>0+M45</f>
      </c>
    </row>
    <row r="45" spans="1:16" ht="12.75">
      <c r="A45" t="s">
        <v>49</v>
      </c>
      <c s="34" t="s">
        <v>86</v>
      </c>
      <c s="34" t="s">
        <v>1884</v>
      </c>
      <c s="35" t="s">
        <v>5</v>
      </c>
      <c s="6" t="s">
        <v>1885</v>
      </c>
      <c s="36" t="s">
        <v>52</v>
      </c>
      <c s="37">
        <v>38</v>
      </c>
      <c s="36">
        <v>0</v>
      </c>
      <c s="36">
        <f>ROUND(G45*H45,6)</f>
      </c>
      <c r="L45" s="38">
        <v>0</v>
      </c>
      <c s="32">
        <f>ROUND(ROUND(L45,2)*ROUND(G45,3),2)</f>
      </c>
      <c s="36" t="s">
        <v>53</v>
      </c>
      <c>
        <f>(M45*21)/100</f>
      </c>
      <c t="s">
        <v>27</v>
      </c>
    </row>
    <row r="46" spans="1:5" ht="12.75">
      <c r="A46" s="35" t="s">
        <v>54</v>
      </c>
      <c r="E46" s="39" t="s">
        <v>5</v>
      </c>
    </row>
    <row r="47" spans="1:5" ht="12.75">
      <c r="A47" s="35" t="s">
        <v>55</v>
      </c>
      <c r="E47" s="40" t="s">
        <v>1871</v>
      </c>
    </row>
    <row r="48" spans="1:5" ht="38.25">
      <c r="A48" t="s">
        <v>56</v>
      </c>
      <c r="E48" s="39" t="s">
        <v>1527</v>
      </c>
    </row>
    <row r="49" spans="1:13" ht="12.75">
      <c r="A49" t="s">
        <v>46</v>
      </c>
      <c r="C49" s="31" t="s">
        <v>76</v>
      </c>
      <c r="E49" s="33" t="s">
        <v>77</v>
      </c>
      <c r="J49" s="32">
        <f>0</f>
      </c>
      <c s="32">
        <f>0</f>
      </c>
      <c s="32">
        <f>0+L50+L54+L58+L62+L66+L70+L74+L78+L82+L86+L90+L94+L98+L102+L106+L110+L114+L118+L122+L126</f>
      </c>
      <c s="32">
        <f>0+M50+M54+M58+M62+M66+M70+M74+M78+M82+M86+M90+M94+M98+M102+M106+M110+M114+M118+M122+M126</f>
      </c>
    </row>
    <row r="50" spans="1:16" ht="12.75">
      <c r="A50" t="s">
        <v>49</v>
      </c>
      <c s="34" t="s">
        <v>90</v>
      </c>
      <c s="34" t="s">
        <v>574</v>
      </c>
      <c s="35" t="s">
        <v>5</v>
      </c>
      <c s="6" t="s">
        <v>575</v>
      </c>
      <c s="36" t="s">
        <v>65</v>
      </c>
      <c s="37">
        <v>520</v>
      </c>
      <c s="36">
        <v>0</v>
      </c>
      <c s="36">
        <f>ROUND(G50*H50,6)</f>
      </c>
      <c r="L50" s="38">
        <v>0</v>
      </c>
      <c s="32">
        <f>ROUND(ROUND(L50,2)*ROUND(G50,3),2)</f>
      </c>
      <c s="36" t="s">
        <v>53</v>
      </c>
      <c>
        <f>(M50*21)/100</f>
      </c>
      <c t="s">
        <v>27</v>
      </c>
    </row>
    <row r="51" spans="1:5" ht="12.75">
      <c r="A51" s="35" t="s">
        <v>54</v>
      </c>
      <c r="E51" s="39" t="s">
        <v>5</v>
      </c>
    </row>
    <row r="52" spans="1:5" ht="12.75">
      <c r="A52" s="35" t="s">
        <v>55</v>
      </c>
      <c r="E52" s="40" t="s">
        <v>1871</v>
      </c>
    </row>
    <row r="53" spans="1:5" ht="76.5">
      <c r="A53" t="s">
        <v>56</v>
      </c>
      <c r="E53" s="39" t="s">
        <v>890</v>
      </c>
    </row>
    <row r="54" spans="1:16" ht="12.75">
      <c r="A54" t="s">
        <v>49</v>
      </c>
      <c s="34" t="s">
        <v>94</v>
      </c>
      <c s="34" t="s">
        <v>764</v>
      </c>
      <c s="35" t="s">
        <v>5</v>
      </c>
      <c s="6" t="s">
        <v>765</v>
      </c>
      <c s="36" t="s">
        <v>65</v>
      </c>
      <c s="37">
        <v>170</v>
      </c>
      <c s="36">
        <v>0</v>
      </c>
      <c s="36">
        <f>ROUND(G54*H54,6)</f>
      </c>
      <c r="L54" s="38">
        <v>0</v>
      </c>
      <c s="32">
        <f>ROUND(ROUND(L54,2)*ROUND(G54,3),2)</f>
      </c>
      <c s="36" t="s">
        <v>53</v>
      </c>
      <c>
        <f>(M54*21)/100</f>
      </c>
      <c t="s">
        <v>27</v>
      </c>
    </row>
    <row r="55" spans="1:5" ht="12.75">
      <c r="A55" s="35" t="s">
        <v>54</v>
      </c>
      <c r="E55" s="39" t="s">
        <v>5</v>
      </c>
    </row>
    <row r="56" spans="1:5" ht="12.75">
      <c r="A56" s="35" t="s">
        <v>55</v>
      </c>
      <c r="E56" s="40" t="s">
        <v>1871</v>
      </c>
    </row>
    <row r="57" spans="1:5" ht="76.5">
      <c r="A57" t="s">
        <v>56</v>
      </c>
      <c r="E57" s="39" t="s">
        <v>890</v>
      </c>
    </row>
    <row r="58" spans="1:16" ht="12.75">
      <c r="A58" t="s">
        <v>49</v>
      </c>
      <c s="34" t="s">
        <v>97</v>
      </c>
      <c s="34" t="s">
        <v>1886</v>
      </c>
      <c s="35" t="s">
        <v>5</v>
      </c>
      <c s="6" t="s">
        <v>1887</v>
      </c>
      <c s="36" t="s">
        <v>65</v>
      </c>
      <c s="37">
        <v>1</v>
      </c>
      <c s="36">
        <v>0</v>
      </c>
      <c s="36">
        <f>ROUND(G58*H58,6)</f>
      </c>
      <c r="L58" s="38">
        <v>0</v>
      </c>
      <c s="32">
        <f>ROUND(ROUND(L58,2)*ROUND(G58,3),2)</f>
      </c>
      <c s="36" t="s">
        <v>53</v>
      </c>
      <c>
        <f>(M58*21)/100</f>
      </c>
      <c t="s">
        <v>27</v>
      </c>
    </row>
    <row r="59" spans="1:5" ht="12.75">
      <c r="A59" s="35" t="s">
        <v>54</v>
      </c>
      <c r="E59" s="39" t="s">
        <v>5</v>
      </c>
    </row>
    <row r="60" spans="1:5" ht="12.75">
      <c r="A60" s="35" t="s">
        <v>55</v>
      </c>
      <c r="E60" s="40" t="s">
        <v>1888</v>
      </c>
    </row>
    <row r="61" spans="1:5" ht="76.5">
      <c r="A61" t="s">
        <v>56</v>
      </c>
      <c r="E61" s="39" t="s">
        <v>100</v>
      </c>
    </row>
    <row r="62" spans="1:16" ht="12.75">
      <c r="A62" t="s">
        <v>49</v>
      </c>
      <c s="34" t="s">
        <v>101</v>
      </c>
      <c s="34" t="s">
        <v>102</v>
      </c>
      <c s="35" t="s">
        <v>5</v>
      </c>
      <c s="6" t="s">
        <v>103</v>
      </c>
      <c s="36" t="s">
        <v>65</v>
      </c>
      <c s="37">
        <v>360</v>
      </c>
      <c s="36">
        <v>0</v>
      </c>
      <c s="36">
        <f>ROUND(G62*H62,6)</f>
      </c>
      <c r="L62" s="38">
        <v>0</v>
      </c>
      <c s="32">
        <f>ROUND(ROUND(L62,2)*ROUND(G62,3),2)</f>
      </c>
      <c s="36" t="s">
        <v>53</v>
      </c>
      <c>
        <f>(M62*21)/100</f>
      </c>
      <c t="s">
        <v>27</v>
      </c>
    </row>
    <row r="63" spans="1:5" ht="12.75">
      <c r="A63" s="35" t="s">
        <v>54</v>
      </c>
      <c r="E63" s="39" t="s">
        <v>5</v>
      </c>
    </row>
    <row r="64" spans="1:5" ht="12.75">
      <c r="A64" s="35" t="s">
        <v>55</v>
      </c>
      <c r="E64" s="40" t="s">
        <v>1871</v>
      </c>
    </row>
    <row r="65" spans="1:5" ht="76.5">
      <c r="A65" t="s">
        <v>56</v>
      </c>
      <c r="E65" s="39" t="s">
        <v>890</v>
      </c>
    </row>
    <row r="66" spans="1:16" ht="12.75">
      <c r="A66" t="s">
        <v>49</v>
      </c>
      <c s="34" t="s">
        <v>105</v>
      </c>
      <c s="34" t="s">
        <v>1889</v>
      </c>
      <c s="35" t="s">
        <v>5</v>
      </c>
      <c s="6" t="s">
        <v>1890</v>
      </c>
      <c s="36" t="s">
        <v>80</v>
      </c>
      <c s="37">
        <v>1</v>
      </c>
      <c s="36">
        <v>0</v>
      </c>
      <c s="36">
        <f>ROUND(G66*H66,6)</f>
      </c>
      <c r="L66" s="38">
        <v>0</v>
      </c>
      <c s="32">
        <f>ROUND(ROUND(L66,2)*ROUND(G66,3),2)</f>
      </c>
      <c s="36" t="s">
        <v>53</v>
      </c>
      <c>
        <f>(M66*21)/100</f>
      </c>
      <c t="s">
        <v>27</v>
      </c>
    </row>
    <row r="67" spans="1:5" ht="12.75">
      <c r="A67" s="35" t="s">
        <v>54</v>
      </c>
      <c r="E67" s="39" t="s">
        <v>5</v>
      </c>
    </row>
    <row r="68" spans="1:5" ht="12.75">
      <c r="A68" s="35" t="s">
        <v>55</v>
      </c>
      <c r="E68" s="40" t="s">
        <v>1871</v>
      </c>
    </row>
    <row r="69" spans="1:5" ht="102">
      <c r="A69" t="s">
        <v>56</v>
      </c>
      <c r="E69" s="39" t="s">
        <v>1891</v>
      </c>
    </row>
    <row r="70" spans="1:16" ht="25.5">
      <c r="A70" t="s">
        <v>49</v>
      </c>
      <c s="34" t="s">
        <v>109</v>
      </c>
      <c s="34" t="s">
        <v>118</v>
      </c>
      <c s="35" t="s">
        <v>5</v>
      </c>
      <c s="6" t="s">
        <v>119</v>
      </c>
      <c s="36" t="s">
        <v>80</v>
      </c>
      <c s="37">
        <v>10</v>
      </c>
      <c s="36">
        <v>0</v>
      </c>
      <c s="36">
        <f>ROUND(G70*H70,6)</f>
      </c>
      <c r="L70" s="38">
        <v>0</v>
      </c>
      <c s="32">
        <f>ROUND(ROUND(L70,2)*ROUND(G70,3),2)</f>
      </c>
      <c s="36" t="s">
        <v>53</v>
      </c>
      <c>
        <f>(M70*21)/100</f>
      </c>
      <c t="s">
        <v>27</v>
      </c>
    </row>
    <row r="71" spans="1:5" ht="12.75">
      <c r="A71" s="35" t="s">
        <v>54</v>
      </c>
      <c r="E71" s="39" t="s">
        <v>5</v>
      </c>
    </row>
    <row r="72" spans="1:5" ht="12.75">
      <c r="A72" s="35" t="s">
        <v>55</v>
      </c>
      <c r="E72" s="40" t="s">
        <v>1871</v>
      </c>
    </row>
    <row r="73" spans="1:5" ht="102">
      <c r="A73" t="s">
        <v>56</v>
      </c>
      <c r="E73" s="39" t="s">
        <v>762</v>
      </c>
    </row>
    <row r="74" spans="1:16" ht="25.5">
      <c r="A74" t="s">
        <v>49</v>
      </c>
      <c s="34" t="s">
        <v>113</v>
      </c>
      <c s="34" t="s">
        <v>481</v>
      </c>
      <c s="35" t="s">
        <v>5</v>
      </c>
      <c s="6" t="s">
        <v>482</v>
      </c>
      <c s="36" t="s">
        <v>65</v>
      </c>
      <c s="37">
        <v>13</v>
      </c>
      <c s="36">
        <v>0</v>
      </c>
      <c s="36">
        <f>ROUND(G74*H74,6)</f>
      </c>
      <c r="L74" s="38">
        <v>0</v>
      </c>
      <c s="32">
        <f>ROUND(ROUND(L74,2)*ROUND(G74,3),2)</f>
      </c>
      <c s="36" t="s">
        <v>53</v>
      </c>
      <c>
        <f>(M74*21)/100</f>
      </c>
      <c t="s">
        <v>27</v>
      </c>
    </row>
    <row r="75" spans="1:5" ht="12.75">
      <c r="A75" s="35" t="s">
        <v>54</v>
      </c>
      <c r="E75" s="39" t="s">
        <v>5</v>
      </c>
    </row>
    <row r="76" spans="1:5" ht="12.75">
      <c r="A76" s="35" t="s">
        <v>55</v>
      </c>
      <c r="E76" s="40" t="s">
        <v>1871</v>
      </c>
    </row>
    <row r="77" spans="1:5" ht="89.25">
      <c r="A77" t="s">
        <v>56</v>
      </c>
      <c r="E77" s="39" t="s">
        <v>433</v>
      </c>
    </row>
    <row r="78" spans="1:16" ht="12.75">
      <c r="A78" t="s">
        <v>49</v>
      </c>
      <c s="34" t="s">
        <v>117</v>
      </c>
      <c s="34" t="s">
        <v>1892</v>
      </c>
      <c s="35" t="s">
        <v>5</v>
      </c>
      <c s="6" t="s">
        <v>1893</v>
      </c>
      <c s="36" t="s">
        <v>65</v>
      </c>
      <c s="37">
        <v>120</v>
      </c>
      <c s="36">
        <v>0</v>
      </c>
      <c s="36">
        <f>ROUND(G78*H78,6)</f>
      </c>
      <c r="L78" s="38">
        <v>0</v>
      </c>
      <c s="32">
        <f>ROUND(ROUND(L78,2)*ROUND(G78,3),2)</f>
      </c>
      <c s="36" t="s">
        <v>53</v>
      </c>
      <c>
        <f>(M78*21)/100</f>
      </c>
      <c t="s">
        <v>27</v>
      </c>
    </row>
    <row r="79" spans="1:5" ht="12.75">
      <c r="A79" s="35" t="s">
        <v>54</v>
      </c>
      <c r="E79" s="39" t="s">
        <v>5</v>
      </c>
    </row>
    <row r="80" spans="1:5" ht="12.75">
      <c r="A80" s="35" t="s">
        <v>55</v>
      </c>
      <c r="E80" s="40" t="s">
        <v>1871</v>
      </c>
    </row>
    <row r="81" spans="1:5" ht="114.75">
      <c r="A81" t="s">
        <v>56</v>
      </c>
      <c r="E81" s="39" t="s">
        <v>441</v>
      </c>
    </row>
    <row r="82" spans="1:16" ht="12.75">
      <c r="A82" t="s">
        <v>49</v>
      </c>
      <c s="34" t="s">
        <v>120</v>
      </c>
      <c s="34" t="s">
        <v>439</v>
      </c>
      <c s="35" t="s">
        <v>5</v>
      </c>
      <c s="6" t="s">
        <v>440</v>
      </c>
      <c s="36" t="s">
        <v>65</v>
      </c>
      <c s="37">
        <v>100</v>
      </c>
      <c s="36">
        <v>0</v>
      </c>
      <c s="36">
        <f>ROUND(G82*H82,6)</f>
      </c>
      <c r="L82" s="38">
        <v>0</v>
      </c>
      <c s="32">
        <f>ROUND(ROUND(L82,2)*ROUND(G82,3),2)</f>
      </c>
      <c s="36" t="s">
        <v>53</v>
      </c>
      <c>
        <f>(M82*21)/100</f>
      </c>
      <c t="s">
        <v>27</v>
      </c>
    </row>
    <row r="83" spans="1:5" ht="12.75">
      <c r="A83" s="35" t="s">
        <v>54</v>
      </c>
      <c r="E83" s="39" t="s">
        <v>5</v>
      </c>
    </row>
    <row r="84" spans="1:5" ht="12.75">
      <c r="A84" s="35" t="s">
        <v>55</v>
      </c>
      <c r="E84" s="40" t="s">
        <v>1871</v>
      </c>
    </row>
    <row r="85" spans="1:5" ht="114.75">
      <c r="A85" t="s">
        <v>56</v>
      </c>
      <c r="E85" s="39" t="s">
        <v>441</v>
      </c>
    </row>
    <row r="86" spans="1:16" ht="25.5">
      <c r="A86" t="s">
        <v>49</v>
      </c>
      <c s="34" t="s">
        <v>125</v>
      </c>
      <c s="34" t="s">
        <v>1894</v>
      </c>
      <c s="35" t="s">
        <v>5</v>
      </c>
      <c s="6" t="s">
        <v>1895</v>
      </c>
      <c s="36" t="s">
        <v>80</v>
      </c>
      <c s="37">
        <v>10</v>
      </c>
      <c s="36">
        <v>0</v>
      </c>
      <c s="36">
        <f>ROUND(G86*H86,6)</f>
      </c>
      <c r="L86" s="38">
        <v>0</v>
      </c>
      <c s="32">
        <f>ROUND(ROUND(L86,2)*ROUND(G86,3),2)</f>
      </c>
      <c s="36" t="s">
        <v>53</v>
      </c>
      <c>
        <f>(M86*21)/100</f>
      </c>
      <c t="s">
        <v>27</v>
      </c>
    </row>
    <row r="87" spans="1:5" ht="12.75">
      <c r="A87" s="35" t="s">
        <v>54</v>
      </c>
      <c r="E87" s="39" t="s">
        <v>5</v>
      </c>
    </row>
    <row r="88" spans="1:5" ht="12.75">
      <c r="A88" s="35" t="s">
        <v>55</v>
      </c>
      <c r="E88" s="40" t="s">
        <v>1871</v>
      </c>
    </row>
    <row r="89" spans="1:5" ht="89.25">
      <c r="A89" t="s">
        <v>56</v>
      </c>
      <c r="E89" s="39" t="s">
        <v>1896</v>
      </c>
    </row>
    <row r="90" spans="1:16" ht="25.5">
      <c r="A90" t="s">
        <v>49</v>
      </c>
      <c s="34" t="s">
        <v>128</v>
      </c>
      <c s="34" t="s">
        <v>1897</v>
      </c>
      <c s="35" t="s">
        <v>5</v>
      </c>
      <c s="6" t="s">
        <v>1898</v>
      </c>
      <c s="36" t="s">
        <v>80</v>
      </c>
      <c s="37">
        <v>2</v>
      </c>
      <c s="36">
        <v>0</v>
      </c>
      <c s="36">
        <f>ROUND(G90*H90,6)</f>
      </c>
      <c r="L90" s="38">
        <v>0</v>
      </c>
      <c s="32">
        <f>ROUND(ROUND(L90,2)*ROUND(G90,3),2)</f>
      </c>
      <c s="36" t="s">
        <v>53</v>
      </c>
      <c>
        <f>(M90*21)/100</f>
      </c>
      <c t="s">
        <v>27</v>
      </c>
    </row>
    <row r="91" spans="1:5" ht="12.75">
      <c r="A91" s="35" t="s">
        <v>54</v>
      </c>
      <c r="E91" s="39" t="s">
        <v>5</v>
      </c>
    </row>
    <row r="92" spans="1:5" ht="12.75">
      <c r="A92" s="35" t="s">
        <v>55</v>
      </c>
      <c r="E92" s="40" t="s">
        <v>1871</v>
      </c>
    </row>
    <row r="93" spans="1:5" ht="89.25">
      <c r="A93" t="s">
        <v>56</v>
      </c>
      <c r="E93" s="39" t="s">
        <v>1896</v>
      </c>
    </row>
    <row r="94" spans="1:16" ht="12.75">
      <c r="A94" t="s">
        <v>49</v>
      </c>
      <c s="34" t="s">
        <v>131</v>
      </c>
      <c s="34" t="s">
        <v>1899</v>
      </c>
      <c s="35" t="s">
        <v>5</v>
      </c>
      <c s="6" t="s">
        <v>1900</v>
      </c>
      <c s="36" t="s">
        <v>80</v>
      </c>
      <c s="37">
        <v>2</v>
      </c>
      <c s="36">
        <v>0</v>
      </c>
      <c s="36">
        <f>ROUND(G94*H94,6)</f>
      </c>
      <c r="L94" s="38">
        <v>0</v>
      </c>
      <c s="32">
        <f>ROUND(ROUND(L94,2)*ROUND(G94,3),2)</f>
      </c>
      <c s="36" t="s">
        <v>53</v>
      </c>
      <c>
        <f>(M94*21)/100</f>
      </c>
      <c t="s">
        <v>27</v>
      </c>
    </row>
    <row r="95" spans="1:5" ht="12.75">
      <c r="A95" s="35" t="s">
        <v>54</v>
      </c>
      <c r="E95" s="39" t="s">
        <v>5</v>
      </c>
    </row>
    <row r="96" spans="1:5" ht="12.75">
      <c r="A96" s="35" t="s">
        <v>55</v>
      </c>
      <c r="E96" s="40" t="s">
        <v>1871</v>
      </c>
    </row>
    <row r="97" spans="1:5" ht="89.25">
      <c r="A97" t="s">
        <v>56</v>
      </c>
      <c r="E97" s="39" t="s">
        <v>1901</v>
      </c>
    </row>
    <row r="98" spans="1:16" ht="12.75">
      <c r="A98" t="s">
        <v>49</v>
      </c>
      <c s="34" t="s">
        <v>135</v>
      </c>
      <c s="34" t="s">
        <v>1902</v>
      </c>
      <c s="35" t="s">
        <v>5</v>
      </c>
      <c s="6" t="s">
        <v>1903</v>
      </c>
      <c s="36" t="s">
        <v>80</v>
      </c>
      <c s="37">
        <v>14</v>
      </c>
      <c s="36">
        <v>0</v>
      </c>
      <c s="36">
        <f>ROUND(G98*H98,6)</f>
      </c>
      <c r="L98" s="38">
        <v>0</v>
      </c>
      <c s="32">
        <f>ROUND(ROUND(L98,2)*ROUND(G98,3),2)</f>
      </c>
      <c s="36" t="s">
        <v>53</v>
      </c>
      <c>
        <f>(M98*21)/100</f>
      </c>
      <c t="s">
        <v>27</v>
      </c>
    </row>
    <row r="99" spans="1:5" ht="12.75">
      <c r="A99" s="35" t="s">
        <v>54</v>
      </c>
      <c r="E99" s="39" t="s">
        <v>5</v>
      </c>
    </row>
    <row r="100" spans="1:5" ht="12.75">
      <c r="A100" s="35" t="s">
        <v>55</v>
      </c>
      <c r="E100" s="40" t="s">
        <v>1871</v>
      </c>
    </row>
    <row r="101" spans="1:5" ht="89.25">
      <c r="A101" t="s">
        <v>56</v>
      </c>
      <c r="E101" s="39" t="s">
        <v>1904</v>
      </c>
    </row>
    <row r="102" spans="1:16" ht="25.5">
      <c r="A102" t="s">
        <v>49</v>
      </c>
      <c s="34" t="s">
        <v>139</v>
      </c>
      <c s="34" t="s">
        <v>1905</v>
      </c>
      <c s="35" t="s">
        <v>5</v>
      </c>
      <c s="6" t="s">
        <v>1906</v>
      </c>
      <c s="36" t="s">
        <v>80</v>
      </c>
      <c s="37">
        <v>2</v>
      </c>
      <c s="36">
        <v>0</v>
      </c>
      <c s="36">
        <f>ROUND(G102*H102,6)</f>
      </c>
      <c r="L102" s="38">
        <v>0</v>
      </c>
      <c s="32">
        <f>ROUND(ROUND(L102,2)*ROUND(G102,3),2)</f>
      </c>
      <c s="36" t="s">
        <v>53</v>
      </c>
      <c>
        <f>(M102*21)/100</f>
      </c>
      <c t="s">
        <v>27</v>
      </c>
    </row>
    <row r="103" spans="1:5" ht="12.75">
      <c r="A103" s="35" t="s">
        <v>54</v>
      </c>
      <c r="E103" s="39" t="s">
        <v>5</v>
      </c>
    </row>
    <row r="104" spans="1:5" ht="12.75">
      <c r="A104" s="35" t="s">
        <v>55</v>
      </c>
      <c r="E104" s="40" t="s">
        <v>1871</v>
      </c>
    </row>
    <row r="105" spans="1:5" ht="89.25">
      <c r="A105" t="s">
        <v>56</v>
      </c>
      <c r="E105" s="39" t="s">
        <v>1907</v>
      </c>
    </row>
    <row r="106" spans="1:16" ht="12.75">
      <c r="A106" t="s">
        <v>49</v>
      </c>
      <c s="34" t="s">
        <v>143</v>
      </c>
      <c s="34" t="s">
        <v>1908</v>
      </c>
      <c s="35" t="s">
        <v>5</v>
      </c>
      <c s="6" t="s">
        <v>1909</v>
      </c>
      <c s="36" t="s">
        <v>80</v>
      </c>
      <c s="37">
        <v>24</v>
      </c>
      <c s="36">
        <v>0</v>
      </c>
      <c s="36">
        <f>ROUND(G106*H106,6)</f>
      </c>
      <c r="L106" s="38">
        <v>0</v>
      </c>
      <c s="32">
        <f>ROUND(ROUND(L106,2)*ROUND(G106,3),2)</f>
      </c>
      <c s="36" t="s">
        <v>53</v>
      </c>
      <c>
        <f>(M106*21)/100</f>
      </c>
      <c t="s">
        <v>27</v>
      </c>
    </row>
    <row r="107" spans="1:5" ht="12.75">
      <c r="A107" s="35" t="s">
        <v>54</v>
      </c>
      <c r="E107" s="39" t="s">
        <v>5</v>
      </c>
    </row>
    <row r="108" spans="1:5" ht="12.75">
      <c r="A108" s="35" t="s">
        <v>55</v>
      </c>
      <c r="E108" s="40" t="s">
        <v>1871</v>
      </c>
    </row>
    <row r="109" spans="1:5" ht="89.25">
      <c r="A109" t="s">
        <v>56</v>
      </c>
      <c r="E109" s="39" t="s">
        <v>1910</v>
      </c>
    </row>
    <row r="110" spans="1:16" ht="12.75">
      <c r="A110" t="s">
        <v>49</v>
      </c>
      <c s="34" t="s">
        <v>146</v>
      </c>
      <c s="34" t="s">
        <v>1911</v>
      </c>
      <c s="35" t="s">
        <v>5</v>
      </c>
      <c s="6" t="s">
        <v>1912</v>
      </c>
      <c s="36" t="s">
        <v>80</v>
      </c>
      <c s="37">
        <v>2</v>
      </c>
      <c s="36">
        <v>0</v>
      </c>
      <c s="36">
        <f>ROUND(G110*H110,6)</f>
      </c>
      <c r="L110" s="38">
        <v>0</v>
      </c>
      <c s="32">
        <f>ROUND(ROUND(L110,2)*ROUND(G110,3),2)</f>
      </c>
      <c s="36" t="s">
        <v>53</v>
      </c>
      <c>
        <f>(M110*21)/100</f>
      </c>
      <c t="s">
        <v>27</v>
      </c>
    </row>
    <row r="111" spans="1:5" ht="12.75">
      <c r="A111" s="35" t="s">
        <v>54</v>
      </c>
      <c r="E111" s="39" t="s">
        <v>5</v>
      </c>
    </row>
    <row r="112" spans="1:5" ht="12.75">
      <c r="A112" s="35" t="s">
        <v>55</v>
      </c>
      <c r="E112" s="40" t="s">
        <v>1871</v>
      </c>
    </row>
    <row r="113" spans="1:5" ht="114.75">
      <c r="A113" t="s">
        <v>56</v>
      </c>
      <c r="E113" s="39" t="s">
        <v>1913</v>
      </c>
    </row>
    <row r="114" spans="1:16" ht="12.75">
      <c r="A114" t="s">
        <v>49</v>
      </c>
      <c s="34" t="s">
        <v>149</v>
      </c>
      <c s="34" t="s">
        <v>1914</v>
      </c>
      <c s="35" t="s">
        <v>5</v>
      </c>
      <c s="6" t="s">
        <v>1915</v>
      </c>
      <c s="36" t="s">
        <v>80</v>
      </c>
      <c s="37">
        <v>6</v>
      </c>
      <c s="36">
        <v>0</v>
      </c>
      <c s="36">
        <f>ROUND(G114*H114,6)</f>
      </c>
      <c r="L114" s="38">
        <v>0</v>
      </c>
      <c s="32">
        <f>ROUND(ROUND(L114,2)*ROUND(G114,3),2)</f>
      </c>
      <c s="36" t="s">
        <v>53</v>
      </c>
      <c>
        <f>(M114*21)/100</f>
      </c>
      <c t="s">
        <v>27</v>
      </c>
    </row>
    <row r="115" spans="1:5" ht="12.75">
      <c r="A115" s="35" t="s">
        <v>54</v>
      </c>
      <c r="E115" s="39" t="s">
        <v>5</v>
      </c>
    </row>
    <row r="116" spans="1:5" ht="12.75">
      <c r="A116" s="35" t="s">
        <v>55</v>
      </c>
      <c r="E116" s="40" t="s">
        <v>1871</v>
      </c>
    </row>
    <row r="117" spans="1:5" ht="127.5">
      <c r="A117" t="s">
        <v>56</v>
      </c>
      <c r="E117" s="39" t="s">
        <v>1916</v>
      </c>
    </row>
    <row r="118" spans="1:16" ht="12.75">
      <c r="A118" t="s">
        <v>49</v>
      </c>
      <c s="34" t="s">
        <v>152</v>
      </c>
      <c s="34" t="s">
        <v>1917</v>
      </c>
      <c s="35" t="s">
        <v>5</v>
      </c>
      <c s="6" t="s">
        <v>1918</v>
      </c>
      <c s="36" t="s">
        <v>80</v>
      </c>
      <c s="37">
        <v>2</v>
      </c>
      <c s="36">
        <v>0</v>
      </c>
      <c s="36">
        <f>ROUND(G118*H118,6)</f>
      </c>
      <c r="L118" s="38">
        <v>0</v>
      </c>
      <c s="32">
        <f>ROUND(ROUND(L118,2)*ROUND(G118,3),2)</f>
      </c>
      <c s="36" t="s">
        <v>53</v>
      </c>
      <c>
        <f>(M118*21)/100</f>
      </c>
      <c t="s">
        <v>27</v>
      </c>
    </row>
    <row r="119" spans="1:5" ht="12.75">
      <c r="A119" s="35" t="s">
        <v>54</v>
      </c>
      <c r="E119" s="39" t="s">
        <v>5</v>
      </c>
    </row>
    <row r="120" spans="1:5" ht="12.75">
      <c r="A120" s="35" t="s">
        <v>55</v>
      </c>
      <c r="E120" s="40" t="s">
        <v>1871</v>
      </c>
    </row>
    <row r="121" spans="1:5" ht="127.5">
      <c r="A121" t="s">
        <v>56</v>
      </c>
      <c r="E121" s="39" t="s">
        <v>1916</v>
      </c>
    </row>
    <row r="122" spans="1:16" ht="38.25">
      <c r="A122" t="s">
        <v>49</v>
      </c>
      <c s="34" t="s">
        <v>156</v>
      </c>
      <c s="34" t="s">
        <v>500</v>
      </c>
      <c s="35" t="s">
        <v>5</v>
      </c>
      <c s="6" t="s">
        <v>1919</v>
      </c>
      <c s="36" t="s">
        <v>80</v>
      </c>
      <c s="37">
        <v>2</v>
      </c>
      <c s="36">
        <v>0</v>
      </c>
      <c s="36">
        <f>ROUND(G122*H122,6)</f>
      </c>
      <c r="L122" s="38">
        <v>0</v>
      </c>
      <c s="32">
        <f>ROUND(ROUND(L122,2)*ROUND(G122,3),2)</f>
      </c>
      <c s="36" t="s">
        <v>53</v>
      </c>
      <c>
        <f>(M122*21)/100</f>
      </c>
      <c t="s">
        <v>27</v>
      </c>
    </row>
    <row r="123" spans="1:5" ht="12.75">
      <c r="A123" s="35" t="s">
        <v>54</v>
      </c>
      <c r="E123" s="39" t="s">
        <v>5</v>
      </c>
    </row>
    <row r="124" spans="1:5" ht="12.75">
      <c r="A124" s="35" t="s">
        <v>55</v>
      </c>
      <c r="E124" s="40" t="s">
        <v>1871</v>
      </c>
    </row>
    <row r="125" spans="1:5" ht="114.75">
      <c r="A125" t="s">
        <v>56</v>
      </c>
      <c r="E125" s="39" t="s">
        <v>1920</v>
      </c>
    </row>
    <row r="126" spans="1:16" ht="12.75">
      <c r="A126" t="s">
        <v>49</v>
      </c>
      <c s="34" t="s">
        <v>159</v>
      </c>
      <c s="34" t="s">
        <v>1921</v>
      </c>
      <c s="35" t="s">
        <v>5</v>
      </c>
      <c s="6" t="s">
        <v>1922</v>
      </c>
      <c s="36" t="s">
        <v>277</v>
      </c>
      <c s="37">
        <v>120</v>
      </c>
      <c s="36">
        <v>0</v>
      </c>
      <c s="36">
        <f>ROUND(G126*H126,6)</f>
      </c>
      <c r="L126" s="38">
        <v>0</v>
      </c>
      <c s="32">
        <f>ROUND(ROUND(L126,2)*ROUND(G126,3),2)</f>
      </c>
      <c s="36" t="s">
        <v>53</v>
      </c>
      <c>
        <f>(M126*21)/100</f>
      </c>
      <c t="s">
        <v>27</v>
      </c>
    </row>
    <row r="127" spans="1:5" ht="12.75">
      <c r="A127" s="35" t="s">
        <v>54</v>
      </c>
      <c r="E127" s="39" t="s">
        <v>5</v>
      </c>
    </row>
    <row r="128" spans="1:5" ht="12.75">
      <c r="A128" s="35" t="s">
        <v>55</v>
      </c>
      <c r="E128" s="40" t="s">
        <v>1871</v>
      </c>
    </row>
    <row r="129" spans="1:5" ht="89.25">
      <c r="A129" t="s">
        <v>56</v>
      </c>
      <c r="E129" s="39" t="s">
        <v>1923</v>
      </c>
    </row>
    <row r="130" spans="1:13" ht="12.75">
      <c r="A130" t="s">
        <v>46</v>
      </c>
      <c r="C130" s="31" t="s">
        <v>417</v>
      </c>
      <c r="E130" s="33" t="s">
        <v>1924</v>
      </c>
      <c r="J130" s="32">
        <f>0</f>
      </c>
      <c s="32">
        <f>0</f>
      </c>
      <c s="32">
        <f>0+L131+L135+L139+L143+L147+L151+L155+L159+L163+L167+L171+L175+L179+L183+L187+L191+L195+L199+L203</f>
      </c>
      <c s="32">
        <f>0+M131+M135+M139+M143+M147+M151+M155+M159+M163+M167+M171+M175+M179+M183+M187+M191+M195+M199+M203</f>
      </c>
    </row>
    <row r="131" spans="1:16" ht="12.75">
      <c r="A131" t="s">
        <v>49</v>
      </c>
      <c s="34" t="s">
        <v>163</v>
      </c>
      <c s="34" t="s">
        <v>1925</v>
      </c>
      <c s="35" t="s">
        <v>5</v>
      </c>
      <c s="6" t="s">
        <v>1926</v>
      </c>
      <c s="36" t="s">
        <v>65</v>
      </c>
      <c s="37">
        <v>12</v>
      </c>
      <c s="36">
        <v>0</v>
      </c>
      <c s="36">
        <f>ROUND(G131*H131,6)</f>
      </c>
      <c r="L131" s="38">
        <v>0</v>
      </c>
      <c s="32">
        <f>ROUND(ROUND(L131,2)*ROUND(G131,3),2)</f>
      </c>
      <c s="36" t="s">
        <v>53</v>
      </c>
      <c>
        <f>(M131*21)/100</f>
      </c>
      <c t="s">
        <v>27</v>
      </c>
    </row>
    <row r="132" spans="1:5" ht="12.75">
      <c r="A132" s="35" t="s">
        <v>54</v>
      </c>
      <c r="E132" s="39" t="s">
        <v>5</v>
      </c>
    </row>
    <row r="133" spans="1:5" ht="12.75">
      <c r="A133" s="35" t="s">
        <v>55</v>
      </c>
      <c r="E133" s="40" t="s">
        <v>1871</v>
      </c>
    </row>
    <row r="134" spans="1:5" ht="102">
      <c r="A134" t="s">
        <v>56</v>
      </c>
      <c r="E134" s="39" t="s">
        <v>1927</v>
      </c>
    </row>
    <row r="135" spans="1:16" ht="12.75">
      <c r="A135" t="s">
        <v>49</v>
      </c>
      <c s="34" t="s">
        <v>167</v>
      </c>
      <c s="34" t="s">
        <v>413</v>
      </c>
      <c s="35" t="s">
        <v>5</v>
      </c>
      <c s="6" t="s">
        <v>414</v>
      </c>
      <c s="36" t="s">
        <v>65</v>
      </c>
      <c s="37">
        <v>360</v>
      </c>
      <c s="36">
        <v>0</v>
      </c>
      <c s="36">
        <f>ROUND(G135*H135,6)</f>
      </c>
      <c r="L135" s="38">
        <v>0</v>
      </c>
      <c s="32">
        <f>ROUND(ROUND(L135,2)*ROUND(G135,3),2)</f>
      </c>
      <c s="36" t="s">
        <v>53</v>
      </c>
      <c>
        <f>(M135*21)/100</f>
      </c>
      <c t="s">
        <v>27</v>
      </c>
    </row>
    <row r="136" spans="1:5" ht="12.75">
      <c r="A136" s="35" t="s">
        <v>54</v>
      </c>
      <c r="E136" s="39" t="s">
        <v>5</v>
      </c>
    </row>
    <row r="137" spans="1:5" ht="12.75">
      <c r="A137" s="35" t="s">
        <v>55</v>
      </c>
      <c r="E137" s="40" t="s">
        <v>1871</v>
      </c>
    </row>
    <row r="138" spans="1:5" ht="127.5">
      <c r="A138" t="s">
        <v>56</v>
      </c>
      <c r="E138" s="39" t="s">
        <v>416</v>
      </c>
    </row>
    <row r="139" spans="1:16" ht="12.75">
      <c r="A139" t="s">
        <v>49</v>
      </c>
      <c s="34" t="s">
        <v>170</v>
      </c>
      <c s="34" t="s">
        <v>1928</v>
      </c>
      <c s="35" t="s">
        <v>5</v>
      </c>
      <c s="6" t="s">
        <v>1929</v>
      </c>
      <c s="36" t="s">
        <v>80</v>
      </c>
      <c s="37">
        <v>16</v>
      </c>
      <c s="36">
        <v>0</v>
      </c>
      <c s="36">
        <f>ROUND(G139*H139,6)</f>
      </c>
      <c r="L139" s="38">
        <v>0</v>
      </c>
      <c s="32">
        <f>ROUND(ROUND(L139,2)*ROUND(G139,3),2)</f>
      </c>
      <c s="36" t="s">
        <v>53</v>
      </c>
      <c>
        <f>(M139*21)/100</f>
      </c>
      <c t="s">
        <v>27</v>
      </c>
    </row>
    <row r="140" spans="1:5" ht="12.75">
      <c r="A140" s="35" t="s">
        <v>54</v>
      </c>
      <c r="E140" s="39" t="s">
        <v>5</v>
      </c>
    </row>
    <row r="141" spans="1:5" ht="12.75">
      <c r="A141" s="35" t="s">
        <v>55</v>
      </c>
      <c r="E141" s="40" t="s">
        <v>1871</v>
      </c>
    </row>
    <row r="142" spans="1:5" ht="102">
      <c r="A142" t="s">
        <v>56</v>
      </c>
      <c r="E142" s="39" t="s">
        <v>1930</v>
      </c>
    </row>
    <row r="143" spans="1:16" ht="12.75">
      <c r="A143" t="s">
        <v>49</v>
      </c>
      <c s="34" t="s">
        <v>174</v>
      </c>
      <c s="34" t="s">
        <v>788</v>
      </c>
      <c s="35" t="s">
        <v>5</v>
      </c>
      <c s="6" t="s">
        <v>423</v>
      </c>
      <c s="36" t="s">
        <v>80</v>
      </c>
      <c s="37">
        <v>12</v>
      </c>
      <c s="36">
        <v>0</v>
      </c>
      <c s="36">
        <f>ROUND(G143*H143,6)</f>
      </c>
      <c r="L143" s="38">
        <v>0</v>
      </c>
      <c s="32">
        <f>ROUND(ROUND(L143,2)*ROUND(G143,3),2)</f>
      </c>
      <c s="36" t="s">
        <v>53</v>
      </c>
      <c>
        <f>(M143*21)/100</f>
      </c>
      <c t="s">
        <v>27</v>
      </c>
    </row>
    <row r="144" spans="1:5" ht="12.75">
      <c r="A144" s="35" t="s">
        <v>54</v>
      </c>
      <c r="E144" s="39" t="s">
        <v>5</v>
      </c>
    </row>
    <row r="145" spans="1:5" ht="12.75">
      <c r="A145" s="35" t="s">
        <v>55</v>
      </c>
      <c r="E145" s="40" t="s">
        <v>1871</v>
      </c>
    </row>
    <row r="146" spans="1:5" ht="102">
      <c r="A146" t="s">
        <v>56</v>
      </c>
      <c r="E146" s="39" t="s">
        <v>424</v>
      </c>
    </row>
    <row r="147" spans="1:16" ht="12.75">
      <c r="A147" t="s">
        <v>49</v>
      </c>
      <c s="34" t="s">
        <v>178</v>
      </c>
      <c s="34" t="s">
        <v>483</v>
      </c>
      <c s="35" t="s">
        <v>5</v>
      </c>
      <c s="6" t="s">
        <v>484</v>
      </c>
      <c s="36" t="s">
        <v>65</v>
      </c>
      <c s="37">
        <v>210</v>
      </c>
      <c s="36">
        <v>0</v>
      </c>
      <c s="36">
        <f>ROUND(G147*H147,6)</f>
      </c>
      <c r="L147" s="38">
        <v>0</v>
      </c>
      <c s="32">
        <f>ROUND(ROUND(L147,2)*ROUND(G147,3),2)</f>
      </c>
      <c s="36" t="s">
        <v>53</v>
      </c>
      <c>
        <f>(M147*21)/100</f>
      </c>
      <c t="s">
        <v>27</v>
      </c>
    </row>
    <row r="148" spans="1:5" ht="12.75">
      <c r="A148" s="35" t="s">
        <v>54</v>
      </c>
      <c r="E148" s="39" t="s">
        <v>5</v>
      </c>
    </row>
    <row r="149" spans="1:5" ht="12.75">
      <c r="A149" s="35" t="s">
        <v>55</v>
      </c>
      <c r="E149" s="40" t="s">
        <v>1871</v>
      </c>
    </row>
    <row r="150" spans="1:5" ht="89.25">
      <c r="A150" t="s">
        <v>56</v>
      </c>
      <c r="E150" s="39" t="s">
        <v>433</v>
      </c>
    </row>
    <row r="151" spans="1:16" ht="12.75">
      <c r="A151" t="s">
        <v>49</v>
      </c>
      <c s="34" t="s">
        <v>182</v>
      </c>
      <c s="34" t="s">
        <v>431</v>
      </c>
      <c s="35" t="s">
        <v>5</v>
      </c>
      <c s="6" t="s">
        <v>432</v>
      </c>
      <c s="36" t="s">
        <v>65</v>
      </c>
      <c s="37">
        <v>665</v>
      </c>
      <c s="36">
        <v>0</v>
      </c>
      <c s="36">
        <f>ROUND(G151*H151,6)</f>
      </c>
      <c r="L151" s="38">
        <v>0</v>
      </c>
      <c s="32">
        <f>ROUND(ROUND(L151,2)*ROUND(G151,3),2)</f>
      </c>
      <c s="36" t="s">
        <v>53</v>
      </c>
      <c>
        <f>(M151*21)/100</f>
      </c>
      <c t="s">
        <v>27</v>
      </c>
    </row>
    <row r="152" spans="1:5" ht="12.75">
      <c r="A152" s="35" t="s">
        <v>54</v>
      </c>
      <c r="E152" s="39" t="s">
        <v>5</v>
      </c>
    </row>
    <row r="153" spans="1:5" ht="12.75">
      <c r="A153" s="35" t="s">
        <v>55</v>
      </c>
      <c r="E153" s="40" t="s">
        <v>1871</v>
      </c>
    </row>
    <row r="154" spans="1:5" ht="89.25">
      <c r="A154" t="s">
        <v>56</v>
      </c>
      <c r="E154" s="39" t="s">
        <v>433</v>
      </c>
    </row>
    <row r="155" spans="1:16" ht="25.5">
      <c r="A155" t="s">
        <v>49</v>
      </c>
      <c s="34" t="s">
        <v>186</v>
      </c>
      <c s="34" t="s">
        <v>1931</v>
      </c>
      <c s="35" t="s">
        <v>5</v>
      </c>
      <c s="6" t="s">
        <v>490</v>
      </c>
      <c s="36" t="s">
        <v>80</v>
      </c>
      <c s="37">
        <v>32</v>
      </c>
      <c s="36">
        <v>0</v>
      </c>
      <c s="36">
        <f>ROUND(G155*H155,6)</f>
      </c>
      <c r="L155" s="38">
        <v>0</v>
      </c>
      <c s="32">
        <f>ROUND(ROUND(L155,2)*ROUND(G155,3),2)</f>
      </c>
      <c s="36" t="s">
        <v>53</v>
      </c>
      <c>
        <f>(M155*21)/100</f>
      </c>
      <c t="s">
        <v>27</v>
      </c>
    </row>
    <row r="156" spans="1:5" ht="12.75">
      <c r="A156" s="35" t="s">
        <v>54</v>
      </c>
      <c r="E156" s="39" t="s">
        <v>5</v>
      </c>
    </row>
    <row r="157" spans="1:5" ht="12.75">
      <c r="A157" s="35" t="s">
        <v>55</v>
      </c>
      <c r="E157" s="40" t="s">
        <v>1871</v>
      </c>
    </row>
    <row r="158" spans="1:5" ht="102">
      <c r="A158" t="s">
        <v>56</v>
      </c>
      <c r="E158" s="39" t="s">
        <v>437</v>
      </c>
    </row>
    <row r="159" spans="1:16" ht="25.5">
      <c r="A159" t="s">
        <v>49</v>
      </c>
      <c s="34" t="s">
        <v>190</v>
      </c>
      <c s="34" t="s">
        <v>487</v>
      </c>
      <c s="35" t="s">
        <v>5</v>
      </c>
      <c s="6" t="s">
        <v>436</v>
      </c>
      <c s="36" t="s">
        <v>80</v>
      </c>
      <c s="37">
        <v>31</v>
      </c>
      <c s="36">
        <v>0</v>
      </c>
      <c s="36">
        <f>ROUND(G159*H159,6)</f>
      </c>
      <c r="L159" s="38">
        <v>0</v>
      </c>
      <c s="32">
        <f>ROUND(ROUND(L159,2)*ROUND(G159,3),2)</f>
      </c>
      <c s="36" t="s">
        <v>53</v>
      </c>
      <c>
        <f>(M159*21)/100</f>
      </c>
      <c t="s">
        <v>27</v>
      </c>
    </row>
    <row r="160" spans="1:5" ht="12.75">
      <c r="A160" s="35" t="s">
        <v>54</v>
      </c>
      <c r="E160" s="39" t="s">
        <v>5</v>
      </c>
    </row>
    <row r="161" spans="1:5" ht="12.75">
      <c r="A161" s="35" t="s">
        <v>55</v>
      </c>
      <c r="E161" s="40" t="s">
        <v>1871</v>
      </c>
    </row>
    <row r="162" spans="1:5" ht="102">
      <c r="A162" t="s">
        <v>56</v>
      </c>
      <c r="E162" s="39" t="s">
        <v>437</v>
      </c>
    </row>
    <row r="163" spans="1:16" ht="25.5">
      <c r="A163" t="s">
        <v>49</v>
      </c>
      <c s="34" t="s">
        <v>194</v>
      </c>
      <c s="34" t="s">
        <v>1932</v>
      </c>
      <c s="35" t="s">
        <v>5</v>
      </c>
      <c s="6" t="s">
        <v>1933</v>
      </c>
      <c s="36" t="s">
        <v>80</v>
      </c>
      <c s="37">
        <v>5</v>
      </c>
      <c s="36">
        <v>0</v>
      </c>
      <c s="36">
        <f>ROUND(G163*H163,6)</f>
      </c>
      <c r="L163" s="38">
        <v>0</v>
      </c>
      <c s="32">
        <f>ROUND(ROUND(L163,2)*ROUND(G163,3),2)</f>
      </c>
      <c s="36" t="s">
        <v>53</v>
      </c>
      <c>
        <f>(M163*21)/100</f>
      </c>
      <c t="s">
        <v>27</v>
      </c>
    </row>
    <row r="164" spans="1:5" ht="12.75">
      <c r="A164" s="35" t="s">
        <v>54</v>
      </c>
      <c r="E164" s="39" t="s">
        <v>5</v>
      </c>
    </row>
    <row r="165" spans="1:5" ht="12.75">
      <c r="A165" s="35" t="s">
        <v>55</v>
      </c>
      <c r="E165" s="40" t="s">
        <v>1871</v>
      </c>
    </row>
    <row r="166" spans="1:5" ht="102">
      <c r="A166" t="s">
        <v>56</v>
      </c>
      <c r="E166" s="39" t="s">
        <v>437</v>
      </c>
    </row>
    <row r="167" spans="1:16" ht="12.75">
      <c r="A167" t="s">
        <v>49</v>
      </c>
      <c s="34" t="s">
        <v>198</v>
      </c>
      <c s="34" t="s">
        <v>1934</v>
      </c>
      <c s="35" t="s">
        <v>5</v>
      </c>
      <c s="6" t="s">
        <v>1935</v>
      </c>
      <c s="36" t="s">
        <v>65</v>
      </c>
      <c s="37">
        <v>665</v>
      </c>
      <c s="36">
        <v>0</v>
      </c>
      <c s="36">
        <f>ROUND(G167*H167,6)</f>
      </c>
      <c r="L167" s="38">
        <v>0</v>
      </c>
      <c s="32">
        <f>ROUND(ROUND(L167,2)*ROUND(G167,3),2)</f>
      </c>
      <c s="36" t="s">
        <v>53</v>
      </c>
      <c>
        <f>(M167*21)/100</f>
      </c>
      <c t="s">
        <v>27</v>
      </c>
    </row>
    <row r="168" spans="1:5" ht="12.75">
      <c r="A168" s="35" t="s">
        <v>54</v>
      </c>
      <c r="E168" s="39" t="s">
        <v>5</v>
      </c>
    </row>
    <row r="169" spans="1:5" ht="12.75">
      <c r="A169" s="35" t="s">
        <v>55</v>
      </c>
      <c r="E169" s="40" t="s">
        <v>1871</v>
      </c>
    </row>
    <row r="170" spans="1:5" ht="76.5">
      <c r="A170" t="s">
        <v>56</v>
      </c>
      <c r="E170" s="39" t="s">
        <v>1936</v>
      </c>
    </row>
    <row r="171" spans="1:16" ht="12.75">
      <c r="A171" t="s">
        <v>49</v>
      </c>
      <c s="34" t="s">
        <v>202</v>
      </c>
      <c s="34" t="s">
        <v>1937</v>
      </c>
      <c s="35" t="s">
        <v>5</v>
      </c>
      <c s="6" t="s">
        <v>1938</v>
      </c>
      <c s="36" t="s">
        <v>80</v>
      </c>
      <c s="37">
        <v>31</v>
      </c>
      <c s="36">
        <v>0</v>
      </c>
      <c s="36">
        <f>ROUND(G171*H171,6)</f>
      </c>
      <c r="L171" s="38">
        <v>0</v>
      </c>
      <c s="32">
        <f>ROUND(ROUND(L171,2)*ROUND(G171,3),2)</f>
      </c>
      <c s="36" t="s">
        <v>53</v>
      </c>
      <c>
        <f>(M171*21)/100</f>
      </c>
      <c t="s">
        <v>27</v>
      </c>
    </row>
    <row r="172" spans="1:5" ht="12.75">
      <c r="A172" s="35" t="s">
        <v>54</v>
      </c>
      <c r="E172" s="39" t="s">
        <v>5</v>
      </c>
    </row>
    <row r="173" spans="1:5" ht="12.75">
      <c r="A173" s="35" t="s">
        <v>55</v>
      </c>
      <c r="E173" s="40" t="s">
        <v>1871</v>
      </c>
    </row>
    <row r="174" spans="1:5" ht="89.25">
      <c r="A174" t="s">
        <v>56</v>
      </c>
      <c r="E174" s="39" t="s">
        <v>1939</v>
      </c>
    </row>
    <row r="175" spans="1:16" ht="25.5">
      <c r="A175" t="s">
        <v>49</v>
      </c>
      <c s="34" t="s">
        <v>206</v>
      </c>
      <c s="34" t="s">
        <v>1940</v>
      </c>
      <c s="35" t="s">
        <v>5</v>
      </c>
      <c s="6" t="s">
        <v>1941</v>
      </c>
      <c s="36" t="s">
        <v>80</v>
      </c>
      <c s="37">
        <v>12</v>
      </c>
      <c s="36">
        <v>0</v>
      </c>
      <c s="36">
        <f>ROUND(G175*H175,6)</f>
      </c>
      <c r="L175" s="38">
        <v>0</v>
      </c>
      <c s="32">
        <f>ROUND(ROUND(L175,2)*ROUND(G175,3),2)</f>
      </c>
      <c s="36" t="s">
        <v>53</v>
      </c>
      <c>
        <f>(M175*21)/100</f>
      </c>
      <c t="s">
        <v>27</v>
      </c>
    </row>
    <row r="176" spans="1:5" ht="12.75">
      <c r="A176" s="35" t="s">
        <v>54</v>
      </c>
      <c r="E176" s="39" t="s">
        <v>5</v>
      </c>
    </row>
    <row r="177" spans="1:5" ht="12.75">
      <c r="A177" s="35" t="s">
        <v>55</v>
      </c>
      <c r="E177" s="40" t="s">
        <v>1871</v>
      </c>
    </row>
    <row r="178" spans="1:5" ht="114.75">
      <c r="A178" t="s">
        <v>56</v>
      </c>
      <c r="E178" s="39" t="s">
        <v>1942</v>
      </c>
    </row>
    <row r="179" spans="1:16" ht="12.75">
      <c r="A179" t="s">
        <v>49</v>
      </c>
      <c s="34" t="s">
        <v>210</v>
      </c>
      <c s="34" t="s">
        <v>1943</v>
      </c>
      <c s="35" t="s">
        <v>5</v>
      </c>
      <c s="6" t="s">
        <v>1944</v>
      </c>
      <c s="36" t="s">
        <v>80</v>
      </c>
      <c s="37">
        <v>12</v>
      </c>
      <c s="36">
        <v>0</v>
      </c>
      <c s="36">
        <f>ROUND(G179*H179,6)</f>
      </c>
      <c r="L179" s="38">
        <v>0</v>
      </c>
      <c s="32">
        <f>ROUND(ROUND(L179,2)*ROUND(G179,3),2)</f>
      </c>
      <c s="36" t="s">
        <v>53</v>
      </c>
      <c>
        <f>(M179*21)/100</f>
      </c>
      <c t="s">
        <v>27</v>
      </c>
    </row>
    <row r="180" spans="1:5" ht="12.75">
      <c r="A180" s="35" t="s">
        <v>54</v>
      </c>
      <c r="E180" s="39" t="s">
        <v>5</v>
      </c>
    </row>
    <row r="181" spans="1:5" ht="12.75">
      <c r="A181" s="35" t="s">
        <v>55</v>
      </c>
      <c r="E181" s="40" t="s">
        <v>1871</v>
      </c>
    </row>
    <row r="182" spans="1:5" ht="89.25">
      <c r="A182" t="s">
        <v>56</v>
      </c>
      <c r="E182" s="39" t="s">
        <v>1945</v>
      </c>
    </row>
    <row r="183" spans="1:16" ht="25.5">
      <c r="A183" t="s">
        <v>49</v>
      </c>
      <c s="34" t="s">
        <v>214</v>
      </c>
      <c s="34" t="s">
        <v>498</v>
      </c>
      <c s="35" t="s">
        <v>5</v>
      </c>
      <c s="6" t="s">
        <v>1946</v>
      </c>
      <c s="36" t="s">
        <v>80</v>
      </c>
      <c s="37">
        <v>1</v>
      </c>
      <c s="36">
        <v>0</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14.75">
      <c r="A186" t="s">
        <v>56</v>
      </c>
      <c r="E186" s="39" t="s">
        <v>1920</v>
      </c>
    </row>
    <row r="187" spans="1:16" ht="12.75">
      <c r="A187" t="s">
        <v>49</v>
      </c>
      <c s="34" t="s">
        <v>218</v>
      </c>
      <c s="34" t="s">
        <v>1947</v>
      </c>
      <c s="35" t="s">
        <v>5</v>
      </c>
      <c s="6" t="s">
        <v>1948</v>
      </c>
      <c s="36" t="s">
        <v>80</v>
      </c>
      <c s="37">
        <v>5</v>
      </c>
      <c s="36">
        <v>0</v>
      </c>
      <c s="36">
        <f>ROUND(G187*H187,6)</f>
      </c>
      <c r="L187" s="38">
        <v>0</v>
      </c>
      <c s="32">
        <f>ROUND(ROUND(L187,2)*ROUND(G187,3),2)</f>
      </c>
      <c s="36" t="s">
        <v>53</v>
      </c>
      <c>
        <f>(M187*21)/100</f>
      </c>
      <c t="s">
        <v>27</v>
      </c>
    </row>
    <row r="188" spans="1:5" ht="12.75">
      <c r="A188" s="35" t="s">
        <v>54</v>
      </c>
      <c r="E188" s="39" t="s">
        <v>5</v>
      </c>
    </row>
    <row r="189" spans="1:5" ht="12.75">
      <c r="A189" s="35" t="s">
        <v>55</v>
      </c>
      <c r="E189" s="40" t="s">
        <v>1871</v>
      </c>
    </row>
    <row r="190" spans="1:5" ht="76.5">
      <c r="A190" t="s">
        <v>56</v>
      </c>
      <c r="E190" s="39" t="s">
        <v>1949</v>
      </c>
    </row>
    <row r="191" spans="1:16" ht="12.75">
      <c r="A191" t="s">
        <v>49</v>
      </c>
      <c s="34" t="s">
        <v>222</v>
      </c>
      <c s="34" t="s">
        <v>1950</v>
      </c>
      <c s="35" t="s">
        <v>5</v>
      </c>
      <c s="6" t="s">
        <v>1951</v>
      </c>
      <c s="36" t="s">
        <v>80</v>
      </c>
      <c s="37">
        <v>1</v>
      </c>
      <c s="36">
        <v>0</v>
      </c>
      <c s="36">
        <f>ROUND(G191*H191,6)</f>
      </c>
      <c r="L191" s="38">
        <v>0</v>
      </c>
      <c s="32">
        <f>ROUND(ROUND(L191,2)*ROUND(G191,3),2)</f>
      </c>
      <c s="36" t="s">
        <v>53</v>
      </c>
      <c>
        <f>(M191*21)/100</f>
      </c>
      <c t="s">
        <v>27</v>
      </c>
    </row>
    <row r="192" spans="1:5" ht="12.75">
      <c r="A192" s="35" t="s">
        <v>54</v>
      </c>
      <c r="E192" s="39" t="s">
        <v>5</v>
      </c>
    </row>
    <row r="193" spans="1:5" ht="12.75">
      <c r="A193" s="35" t="s">
        <v>55</v>
      </c>
      <c r="E193" s="40" t="s">
        <v>1871</v>
      </c>
    </row>
    <row r="194" spans="1:5" ht="76.5">
      <c r="A194" t="s">
        <v>56</v>
      </c>
      <c r="E194" s="39" t="s">
        <v>1952</v>
      </c>
    </row>
    <row r="195" spans="1:16" ht="12.75">
      <c r="A195" t="s">
        <v>49</v>
      </c>
      <c s="34" t="s">
        <v>226</v>
      </c>
      <c s="34" t="s">
        <v>504</v>
      </c>
      <c s="35" t="s">
        <v>5</v>
      </c>
      <c s="6" t="s">
        <v>505</v>
      </c>
      <c s="36" t="s">
        <v>277</v>
      </c>
      <c s="37">
        <v>48</v>
      </c>
      <c s="36">
        <v>0</v>
      </c>
      <c s="36">
        <f>ROUND(G195*H195,6)</f>
      </c>
      <c r="L195" s="38">
        <v>0</v>
      </c>
      <c s="32">
        <f>ROUND(ROUND(L195,2)*ROUND(G195,3),2)</f>
      </c>
      <c s="36" t="s">
        <v>53</v>
      </c>
      <c>
        <f>(M195*21)/100</f>
      </c>
      <c t="s">
        <v>27</v>
      </c>
    </row>
    <row r="196" spans="1:5" ht="12.75">
      <c r="A196" s="35" t="s">
        <v>54</v>
      </c>
      <c r="E196" s="39" t="s">
        <v>5</v>
      </c>
    </row>
    <row r="197" spans="1:5" ht="12.75">
      <c r="A197" s="35" t="s">
        <v>55</v>
      </c>
      <c r="E197" s="40" t="s">
        <v>1871</v>
      </c>
    </row>
    <row r="198" spans="1:5" ht="89.25">
      <c r="A198" t="s">
        <v>56</v>
      </c>
      <c r="E198" s="39" t="s">
        <v>1953</v>
      </c>
    </row>
    <row r="199" spans="1:16" ht="12.75">
      <c r="A199" t="s">
        <v>49</v>
      </c>
      <c s="34" t="s">
        <v>230</v>
      </c>
      <c s="34" t="s">
        <v>1954</v>
      </c>
      <c s="35" t="s">
        <v>5</v>
      </c>
      <c s="6" t="s">
        <v>1955</v>
      </c>
      <c s="36" t="s">
        <v>277</v>
      </c>
      <c s="37">
        <v>24</v>
      </c>
      <c s="36">
        <v>0</v>
      </c>
      <c s="36">
        <f>ROUND(G199*H199,6)</f>
      </c>
      <c r="L199" s="38">
        <v>0</v>
      </c>
      <c s="32">
        <f>ROUND(ROUND(L199,2)*ROUND(G199,3),2)</f>
      </c>
      <c s="36" t="s">
        <v>53</v>
      </c>
      <c>
        <f>(M199*21)/100</f>
      </c>
      <c t="s">
        <v>27</v>
      </c>
    </row>
    <row r="200" spans="1:5" ht="12.75">
      <c r="A200" s="35" t="s">
        <v>54</v>
      </c>
      <c r="E200" s="39" t="s">
        <v>5</v>
      </c>
    </row>
    <row r="201" spans="1:5" ht="12.75">
      <c r="A201" s="35" t="s">
        <v>55</v>
      </c>
      <c r="E201" s="40" t="s">
        <v>1871</v>
      </c>
    </row>
    <row r="202" spans="1:5" ht="102">
      <c r="A202" t="s">
        <v>56</v>
      </c>
      <c r="E202" s="39" t="s">
        <v>1956</v>
      </c>
    </row>
    <row r="203" spans="1:16" ht="12.75">
      <c r="A203" t="s">
        <v>49</v>
      </c>
      <c s="34" t="s">
        <v>234</v>
      </c>
      <c s="34" t="s">
        <v>1957</v>
      </c>
      <c s="35" t="s">
        <v>5</v>
      </c>
      <c s="6" t="s">
        <v>1958</v>
      </c>
      <c s="36" t="s">
        <v>80</v>
      </c>
      <c s="37">
        <v>60</v>
      </c>
      <c s="36">
        <v>0</v>
      </c>
      <c s="36">
        <f>ROUND(G203*H203,6)</f>
      </c>
      <c r="L203" s="38">
        <v>0</v>
      </c>
      <c s="32">
        <f>ROUND(ROUND(L203,2)*ROUND(G203,3),2)</f>
      </c>
      <c s="36" t="s">
        <v>53</v>
      </c>
      <c>
        <f>(M203*21)/100</f>
      </c>
      <c t="s">
        <v>27</v>
      </c>
    </row>
    <row r="204" spans="1:5" ht="12.75">
      <c r="A204" s="35" t="s">
        <v>54</v>
      </c>
      <c r="E204" s="39" t="s">
        <v>5</v>
      </c>
    </row>
    <row r="205" spans="1:5" ht="12.75">
      <c r="A205" s="35" t="s">
        <v>55</v>
      </c>
      <c r="E205" s="40" t="s">
        <v>1871</v>
      </c>
    </row>
    <row r="206" spans="1:5" ht="102">
      <c r="A206" t="s">
        <v>56</v>
      </c>
      <c r="E206" s="39" t="s">
        <v>1959</v>
      </c>
    </row>
    <row r="207" spans="1:13" ht="12.75">
      <c r="A207" t="s">
        <v>46</v>
      </c>
      <c r="C207" s="31" t="s">
        <v>82</v>
      </c>
      <c r="E207" s="33" t="s">
        <v>1415</v>
      </c>
      <c r="J207" s="32">
        <f>0</f>
      </c>
      <c s="32">
        <f>0</f>
      </c>
      <c s="32">
        <f>0+L208</f>
      </c>
      <c s="32">
        <f>0+M208</f>
      </c>
    </row>
    <row r="208" spans="1:16" ht="12.75">
      <c r="A208" t="s">
        <v>49</v>
      </c>
      <c s="34" t="s">
        <v>238</v>
      </c>
      <c s="34" t="s">
        <v>1960</v>
      </c>
      <c s="35" t="s">
        <v>5</v>
      </c>
      <c s="6" t="s">
        <v>1961</v>
      </c>
      <c s="36" t="s">
        <v>65</v>
      </c>
      <c s="37">
        <v>18</v>
      </c>
      <c s="36">
        <v>0</v>
      </c>
      <c s="36">
        <f>ROUND(G208*H208,6)</f>
      </c>
      <c r="L208" s="38">
        <v>0</v>
      </c>
      <c s="32">
        <f>ROUND(ROUND(L208,2)*ROUND(G208,3),2)</f>
      </c>
      <c s="36" t="s">
        <v>53</v>
      </c>
      <c>
        <f>(M208*21)/100</f>
      </c>
      <c t="s">
        <v>27</v>
      </c>
    </row>
    <row r="209" spans="1:5" ht="12.75">
      <c r="A209" s="35" t="s">
        <v>54</v>
      </c>
      <c r="E209" s="39" t="s">
        <v>5</v>
      </c>
    </row>
    <row r="210" spans="1:5" ht="12.75">
      <c r="A210" s="35" t="s">
        <v>55</v>
      </c>
      <c r="E210" s="40" t="s">
        <v>1871</v>
      </c>
    </row>
    <row r="211" spans="1:5" ht="242.25">
      <c r="A211" t="s">
        <v>56</v>
      </c>
      <c r="E211" s="39" t="s">
        <v>1962</v>
      </c>
    </row>
    <row r="212" spans="1:13" ht="12.75">
      <c r="A212" t="s">
        <v>46</v>
      </c>
      <c r="C212" s="31" t="s">
        <v>86</v>
      </c>
      <c r="E212" s="33" t="s">
        <v>1132</v>
      </c>
      <c r="J212" s="32">
        <f>0</f>
      </c>
      <c s="32">
        <f>0</f>
      </c>
      <c s="32">
        <f>0+L213</f>
      </c>
      <c s="32">
        <f>0+M213</f>
      </c>
    </row>
    <row r="213" spans="1:16" ht="12.75">
      <c r="A213" t="s">
        <v>49</v>
      </c>
      <c s="34" t="s">
        <v>242</v>
      </c>
      <c s="34" t="s">
        <v>1713</v>
      </c>
      <c s="35" t="s">
        <v>5</v>
      </c>
      <c s="6" t="s">
        <v>1714</v>
      </c>
      <c s="36" t="s">
        <v>52</v>
      </c>
      <c s="37">
        <v>2</v>
      </c>
      <c s="36">
        <v>0</v>
      </c>
      <c s="36">
        <f>ROUND(G213*H213,6)</f>
      </c>
      <c r="L213" s="38">
        <v>0</v>
      </c>
      <c s="32">
        <f>ROUND(ROUND(L213,2)*ROUND(G213,3),2)</f>
      </c>
      <c s="36" t="s">
        <v>53</v>
      </c>
      <c>
        <f>(M213*21)/100</f>
      </c>
      <c t="s">
        <v>27</v>
      </c>
    </row>
    <row r="214" spans="1:5" ht="12.75">
      <c r="A214" s="35" t="s">
        <v>54</v>
      </c>
      <c r="E214" s="39" t="s">
        <v>5</v>
      </c>
    </row>
    <row r="215" spans="1:5" ht="12.75">
      <c r="A215" s="35" t="s">
        <v>55</v>
      </c>
      <c r="E215" s="40" t="s">
        <v>1871</v>
      </c>
    </row>
    <row r="216" spans="1:5" ht="114.75">
      <c r="A216" t="s">
        <v>56</v>
      </c>
      <c r="E216" s="39" t="s">
        <v>1712</v>
      </c>
    </row>
    <row r="217" spans="1:13" ht="12.75">
      <c r="A217" t="s">
        <v>46</v>
      </c>
      <c r="C217" s="31" t="s">
        <v>649</v>
      </c>
      <c r="E217" s="33" t="s">
        <v>650</v>
      </c>
      <c r="J217" s="32">
        <f>0</f>
      </c>
      <c s="32">
        <f>0</f>
      </c>
      <c s="32">
        <f>0+L218+L222+L226+L230+L234+L238</f>
      </c>
      <c s="32">
        <f>0+M218+M222+M226+M230+M234+M238</f>
      </c>
    </row>
    <row r="218" spans="1:16" ht="25.5">
      <c r="A218" t="s">
        <v>49</v>
      </c>
      <c s="34" t="s">
        <v>246</v>
      </c>
      <c s="34" t="s">
        <v>1727</v>
      </c>
      <c s="35" t="s">
        <v>652</v>
      </c>
      <c s="6" t="s">
        <v>1728</v>
      </c>
      <c s="36" t="s">
        <v>654</v>
      </c>
      <c s="37">
        <v>87</v>
      </c>
      <c s="36">
        <v>0</v>
      </c>
      <c s="36">
        <f>ROUND(G218*H218,6)</f>
      </c>
      <c r="L218" s="38">
        <v>0</v>
      </c>
      <c s="32">
        <f>ROUND(ROUND(L218,2)*ROUND(G218,3),2)</f>
      </c>
      <c s="36" t="s">
        <v>655</v>
      </c>
      <c>
        <f>(M218*21)/100</f>
      </c>
      <c t="s">
        <v>27</v>
      </c>
    </row>
    <row r="219" spans="1:5" ht="12.75">
      <c r="A219" s="35" t="s">
        <v>54</v>
      </c>
      <c r="E219" s="39" t="s">
        <v>656</v>
      </c>
    </row>
    <row r="220" spans="1:5" ht="12.75">
      <c r="A220" s="35" t="s">
        <v>55</v>
      </c>
      <c r="E220" s="40" t="s">
        <v>5</v>
      </c>
    </row>
    <row r="221" spans="1:5" ht="165.75">
      <c r="A221" t="s">
        <v>56</v>
      </c>
      <c r="E221" s="39" t="s">
        <v>657</v>
      </c>
    </row>
    <row r="222" spans="1:16" ht="25.5">
      <c r="A222" t="s">
        <v>49</v>
      </c>
      <c s="34" t="s">
        <v>250</v>
      </c>
      <c s="34" t="s">
        <v>1375</v>
      </c>
      <c s="35" t="s">
        <v>652</v>
      </c>
      <c s="6" t="s">
        <v>1376</v>
      </c>
      <c s="36" t="s">
        <v>654</v>
      </c>
      <c s="37">
        <v>5.2</v>
      </c>
      <c s="36">
        <v>0</v>
      </c>
      <c s="36">
        <f>ROUND(G222*H222,6)</f>
      </c>
      <c r="L222" s="38">
        <v>0</v>
      </c>
      <c s="32">
        <f>ROUND(ROUND(L222,2)*ROUND(G222,3),2)</f>
      </c>
      <c s="36" t="s">
        <v>655</v>
      </c>
      <c>
        <f>(M222*21)/100</f>
      </c>
      <c t="s">
        <v>27</v>
      </c>
    </row>
    <row r="223" spans="1:5" ht="12.75">
      <c r="A223" s="35" t="s">
        <v>54</v>
      </c>
      <c r="E223" s="39" t="s">
        <v>656</v>
      </c>
    </row>
    <row r="224" spans="1:5" ht="12.75">
      <c r="A224" s="35" t="s">
        <v>55</v>
      </c>
      <c r="E224" s="40" t="s">
        <v>5</v>
      </c>
    </row>
    <row r="225" spans="1:5" ht="165.75">
      <c r="A225" t="s">
        <v>56</v>
      </c>
      <c r="E225" s="39" t="s">
        <v>657</v>
      </c>
    </row>
    <row r="226" spans="1:16" ht="25.5">
      <c r="A226" t="s">
        <v>49</v>
      </c>
      <c s="34" t="s">
        <v>254</v>
      </c>
      <c s="34" t="s">
        <v>1963</v>
      </c>
      <c s="35" t="s">
        <v>652</v>
      </c>
      <c s="6" t="s">
        <v>1964</v>
      </c>
      <c s="36" t="s">
        <v>654</v>
      </c>
      <c s="37">
        <v>20.8</v>
      </c>
      <c s="36">
        <v>0</v>
      </c>
      <c s="36">
        <f>ROUND(G226*H226,6)</f>
      </c>
      <c r="L226" s="38">
        <v>0</v>
      </c>
      <c s="32">
        <f>ROUND(ROUND(L226,2)*ROUND(G226,3),2)</f>
      </c>
      <c s="36" t="s">
        <v>655</v>
      </c>
      <c>
        <f>(M226*21)/100</f>
      </c>
      <c t="s">
        <v>27</v>
      </c>
    </row>
    <row r="227" spans="1:5" ht="12.75">
      <c r="A227" s="35" t="s">
        <v>54</v>
      </c>
      <c r="E227" s="39" t="s">
        <v>656</v>
      </c>
    </row>
    <row r="228" spans="1:5" ht="12.75">
      <c r="A228" s="35" t="s">
        <v>55</v>
      </c>
      <c r="E228" s="40" t="s">
        <v>5</v>
      </c>
    </row>
    <row r="229" spans="1:5" ht="165.75">
      <c r="A229" t="s">
        <v>56</v>
      </c>
      <c r="E229" s="39" t="s">
        <v>657</v>
      </c>
    </row>
    <row r="230" spans="1:16" ht="38.25">
      <c r="A230" t="s">
        <v>49</v>
      </c>
      <c s="34" t="s">
        <v>258</v>
      </c>
      <c s="34" t="s">
        <v>658</v>
      </c>
      <c s="35" t="s">
        <v>652</v>
      </c>
      <c s="6" t="s">
        <v>659</v>
      </c>
      <c s="36" t="s">
        <v>654</v>
      </c>
      <c s="37">
        <v>0.1</v>
      </c>
      <c s="36">
        <v>0</v>
      </c>
      <c s="36">
        <f>ROUND(G230*H230,6)</f>
      </c>
      <c r="L230" s="38">
        <v>0</v>
      </c>
      <c s="32">
        <f>ROUND(ROUND(L230,2)*ROUND(G230,3),2)</f>
      </c>
      <c s="36" t="s">
        <v>655</v>
      </c>
      <c>
        <f>(M230*21)/100</f>
      </c>
      <c t="s">
        <v>27</v>
      </c>
    </row>
    <row r="231" spans="1:5" ht="25.5">
      <c r="A231" s="35" t="s">
        <v>54</v>
      </c>
      <c r="E231" s="39" t="s">
        <v>660</v>
      </c>
    </row>
    <row r="232" spans="1:5" ht="12.75">
      <c r="A232" s="35" t="s">
        <v>55</v>
      </c>
      <c r="E232" s="40" t="s">
        <v>5</v>
      </c>
    </row>
    <row r="233" spans="1:5" ht="165.75">
      <c r="A233" t="s">
        <v>56</v>
      </c>
      <c r="E233" s="39" t="s">
        <v>657</v>
      </c>
    </row>
    <row r="234" spans="1:16" ht="25.5">
      <c r="A234" t="s">
        <v>49</v>
      </c>
      <c s="34" t="s">
        <v>262</v>
      </c>
      <c s="34" t="s">
        <v>1737</v>
      </c>
      <c s="35" t="s">
        <v>652</v>
      </c>
      <c s="6" t="s">
        <v>1738</v>
      </c>
      <c s="36" t="s">
        <v>654</v>
      </c>
      <c s="37">
        <v>0.2</v>
      </c>
      <c s="36">
        <v>0</v>
      </c>
      <c s="36">
        <f>ROUND(G234*H234,6)</f>
      </c>
      <c r="L234" s="38">
        <v>0</v>
      </c>
      <c s="32">
        <f>ROUND(ROUND(L234,2)*ROUND(G234,3),2)</f>
      </c>
      <c s="36" t="s">
        <v>655</v>
      </c>
      <c>
        <f>(M234*21)/100</f>
      </c>
      <c t="s">
        <v>27</v>
      </c>
    </row>
    <row r="235" spans="1:5" ht="25.5">
      <c r="A235" s="35" t="s">
        <v>54</v>
      </c>
      <c r="E235" s="39" t="s">
        <v>663</v>
      </c>
    </row>
    <row r="236" spans="1:5" ht="12.75">
      <c r="A236" s="35" t="s">
        <v>55</v>
      </c>
      <c r="E236" s="40" t="s">
        <v>5</v>
      </c>
    </row>
    <row r="237" spans="1:5" ht="165.75">
      <c r="A237" t="s">
        <v>56</v>
      </c>
      <c r="E237" s="39" t="s">
        <v>657</v>
      </c>
    </row>
    <row r="238" spans="1:16" ht="25.5">
      <c r="A238" t="s">
        <v>49</v>
      </c>
      <c s="34" t="s">
        <v>266</v>
      </c>
      <c s="34" t="s">
        <v>661</v>
      </c>
      <c s="35" t="s">
        <v>652</v>
      </c>
      <c s="6" t="s">
        <v>662</v>
      </c>
      <c s="36" t="s">
        <v>654</v>
      </c>
      <c s="37">
        <v>0.1</v>
      </c>
      <c s="36">
        <v>0</v>
      </c>
      <c s="36">
        <f>ROUND(G238*H238,6)</f>
      </c>
      <c r="L238" s="38">
        <v>0</v>
      </c>
      <c s="32">
        <f>ROUND(ROUND(L238,2)*ROUND(G238,3),2)</f>
      </c>
      <c s="36" t="s">
        <v>655</v>
      </c>
      <c>
        <f>(M238*21)/100</f>
      </c>
      <c t="s">
        <v>27</v>
      </c>
    </row>
    <row r="239" spans="1:5" ht="25.5">
      <c r="A239" s="35" t="s">
        <v>54</v>
      </c>
      <c r="E239" s="39" t="s">
        <v>663</v>
      </c>
    </row>
    <row r="240" spans="1:5" ht="12.75">
      <c r="A240" s="35" t="s">
        <v>55</v>
      </c>
      <c r="E240" s="40" t="s">
        <v>5</v>
      </c>
    </row>
    <row r="241" spans="1:5" ht="165.75">
      <c r="A241" t="s">
        <v>56</v>
      </c>
      <c r="E241"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1864</v>
      </c>
      <c s="41">
        <f>Rekapitulace!C34</f>
      </c>
      <c s="20" t="s">
        <v>0</v>
      </c>
      <c t="s">
        <v>23</v>
      </c>
      <c t="s">
        <v>27</v>
      </c>
    </row>
    <row r="4" spans="1:16" ht="32" customHeight="1">
      <c r="A4" s="24" t="s">
        <v>20</v>
      </c>
      <c s="25" t="s">
        <v>28</v>
      </c>
      <c s="27" t="s">
        <v>1864</v>
      </c>
      <c r="E4" s="26" t="s">
        <v>1865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COUNTIFS(L8:L281,"=0",A8:A281,"P")+COUNTIFS(L8:L281,"",A8:A281,"P")+SUM(Q8:Q281)</f>
      </c>
    </row>
    <row r="8" spans="1:13" ht="12.75">
      <c r="A8" t="s">
        <v>44</v>
      </c>
      <c r="C8" s="28" t="s">
        <v>1967</v>
      </c>
      <c r="E8" s="30" t="s">
        <v>1966</v>
      </c>
      <c r="J8" s="29">
        <f>0+J9+J18+J23+J264</f>
      </c>
      <c s="29">
        <f>0+K9+K18+K23+K264</f>
      </c>
      <c s="29">
        <f>0+L9+L18+L23+L264</f>
      </c>
      <c s="29">
        <f>0+M9+M18+M23+M264</f>
      </c>
    </row>
    <row r="9" spans="1:13" ht="12.75">
      <c r="A9" t="s">
        <v>46</v>
      </c>
      <c r="C9" s="31" t="s">
        <v>47</v>
      </c>
      <c r="E9" s="33" t="s">
        <v>48</v>
      </c>
      <c r="J9" s="32">
        <f>0</f>
      </c>
      <c s="32">
        <f>0</f>
      </c>
      <c s="32">
        <f>0+L10+L14</f>
      </c>
      <c s="32">
        <f>0+M10+M14</f>
      </c>
    </row>
    <row r="10" spans="1:16" ht="12.75">
      <c r="A10" t="s">
        <v>49</v>
      </c>
      <c s="34" t="s">
        <v>47</v>
      </c>
      <c s="34" t="s">
        <v>569</v>
      </c>
      <c s="35" t="s">
        <v>5</v>
      </c>
      <c s="6" t="s">
        <v>570</v>
      </c>
      <c s="36" t="s">
        <v>52</v>
      </c>
      <c s="37">
        <v>105</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571</v>
      </c>
    </row>
    <row r="14" spans="1:16" ht="12.75">
      <c r="A14" t="s">
        <v>49</v>
      </c>
      <c s="34" t="s">
        <v>27</v>
      </c>
      <c s="34" t="s">
        <v>572</v>
      </c>
      <c s="35" t="s">
        <v>5</v>
      </c>
      <c s="6" t="s">
        <v>573</v>
      </c>
      <c s="36" t="s">
        <v>65</v>
      </c>
      <c s="37">
        <v>35</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25.5">
      <c r="A17" t="s">
        <v>56</v>
      </c>
      <c r="E17" s="39" t="s">
        <v>66</v>
      </c>
    </row>
    <row r="18" spans="1:13" ht="12.75">
      <c r="A18" t="s">
        <v>46</v>
      </c>
      <c r="C18" s="31" t="s">
        <v>67</v>
      </c>
      <c r="E18" s="33" t="s">
        <v>1246</v>
      </c>
      <c r="J18" s="32">
        <f>0</f>
      </c>
      <c s="32">
        <f>0</f>
      </c>
      <c s="32">
        <f>0+L19</f>
      </c>
      <c s="32">
        <f>0+M19</f>
      </c>
    </row>
    <row r="19" spans="1:16" ht="12.75">
      <c r="A19" t="s">
        <v>49</v>
      </c>
      <c s="34" t="s">
        <v>26</v>
      </c>
      <c s="34" t="s">
        <v>1968</v>
      </c>
      <c s="35" t="s">
        <v>5</v>
      </c>
      <c s="6" t="s">
        <v>1969</v>
      </c>
      <c s="36" t="s">
        <v>74</v>
      </c>
      <c s="37">
        <v>15</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153">
      <c r="A22" t="s">
        <v>56</v>
      </c>
      <c r="E22" s="39" t="s">
        <v>1970</v>
      </c>
    </row>
    <row r="23" spans="1:13" ht="12.75">
      <c r="A23" t="s">
        <v>46</v>
      </c>
      <c r="C23" s="31" t="s">
        <v>76</v>
      </c>
      <c r="E23" s="33" t="s">
        <v>77</v>
      </c>
      <c r="J23" s="32">
        <f>0</f>
      </c>
      <c s="32">
        <f>0</f>
      </c>
      <c s="32">
        <f>0+L24+L28+L32+L36+L40+L44+L48+L52+L56+L60+L64+L68+L72+L76+L80+L84+L88+L92+L96+L100+L104+L108+L112+L116+L120+L124+L128+L132+L136+L140+L144+L148+L152+L156+L160+L164+L168+L172+L176+L180+L184+L188+L192+L196+L200+L204+L208+L212+L216+L220+L224+L228+L232+L236+L240+L244+L248+L252+L256+L260</f>
      </c>
      <c s="32">
        <f>0+M24+M28+M32+M36+M40+M44+M48+M52+M56+M60+M64+M68+M72+M76+M80+M84+M88+M92+M96+M100+M104+M108+M112+M116+M120+M124+M128+M132+M136+M140+M144+M148+M152+M156+M160+M164+M168+M172+M176+M180+M184+M188+M192+M196+M200+M204+M208+M212+M216+M220+M224+M228+M232+M236+M240+M244+M248+M252+M256+M260</f>
      </c>
    </row>
    <row r="24" spans="1:16" ht="12.75">
      <c r="A24" t="s">
        <v>49</v>
      </c>
      <c s="34" t="s">
        <v>62</v>
      </c>
      <c s="34" t="s">
        <v>87</v>
      </c>
      <c s="35" t="s">
        <v>5</v>
      </c>
      <c s="6" t="s">
        <v>88</v>
      </c>
      <c s="36" t="s">
        <v>80</v>
      </c>
      <c s="37">
        <v>4</v>
      </c>
      <c s="36">
        <v>0</v>
      </c>
      <c s="36">
        <f>ROUND(G24*H24,6)</f>
      </c>
      <c r="L24" s="38">
        <v>0</v>
      </c>
      <c s="32">
        <f>ROUND(ROUND(L24,2)*ROUND(G24,3),2)</f>
      </c>
      <c s="36" t="s">
        <v>53</v>
      </c>
      <c>
        <f>(M24*21)/100</f>
      </c>
      <c t="s">
        <v>27</v>
      </c>
    </row>
    <row r="25" spans="1:5" ht="12.75">
      <c r="A25" s="35" t="s">
        <v>54</v>
      </c>
      <c r="E25" s="39" t="s">
        <v>5</v>
      </c>
    </row>
    <row r="26" spans="1:5" ht="12.75">
      <c r="A26" s="35" t="s">
        <v>55</v>
      </c>
      <c r="E26" s="40" t="s">
        <v>5</v>
      </c>
    </row>
    <row r="27" spans="1:5" ht="102">
      <c r="A27" t="s">
        <v>56</v>
      </c>
      <c r="E27" s="39" t="s">
        <v>762</v>
      </c>
    </row>
    <row r="28" spans="1:16" ht="12.75">
      <c r="A28" t="s">
        <v>49</v>
      </c>
      <c s="34" t="s">
        <v>67</v>
      </c>
      <c s="34" t="s">
        <v>95</v>
      </c>
      <c s="35" t="s">
        <v>5</v>
      </c>
      <c s="6" t="s">
        <v>96</v>
      </c>
      <c s="36" t="s">
        <v>65</v>
      </c>
      <c s="37">
        <v>75</v>
      </c>
      <c s="36">
        <v>0</v>
      </c>
      <c s="36">
        <f>ROUND(G28*H28,6)</f>
      </c>
      <c r="L28" s="38">
        <v>0</v>
      </c>
      <c s="32">
        <f>ROUND(ROUND(L28,2)*ROUND(G28,3),2)</f>
      </c>
      <c s="36" t="s">
        <v>53</v>
      </c>
      <c>
        <f>(M28*21)/100</f>
      </c>
      <c t="s">
        <v>27</v>
      </c>
    </row>
    <row r="29" spans="1:5" ht="12.75">
      <c r="A29" s="35" t="s">
        <v>54</v>
      </c>
      <c r="E29" s="39" t="s">
        <v>5</v>
      </c>
    </row>
    <row r="30" spans="1:5" ht="12.75">
      <c r="A30" s="35" t="s">
        <v>55</v>
      </c>
      <c r="E30" s="40" t="s">
        <v>5</v>
      </c>
    </row>
    <row r="31" spans="1:5" ht="102">
      <c r="A31" t="s">
        <v>56</v>
      </c>
      <c r="E31" s="39" t="s">
        <v>763</v>
      </c>
    </row>
    <row r="32" spans="1:16" ht="12.75">
      <c r="A32" t="s">
        <v>49</v>
      </c>
      <c s="34" t="s">
        <v>71</v>
      </c>
      <c s="34" t="s">
        <v>764</v>
      </c>
      <c s="35" t="s">
        <v>5</v>
      </c>
      <c s="6" t="s">
        <v>765</v>
      </c>
      <c s="36" t="s">
        <v>65</v>
      </c>
      <c s="37">
        <v>35</v>
      </c>
      <c s="36">
        <v>0</v>
      </c>
      <c s="36">
        <f>ROUND(G32*H32,6)</f>
      </c>
      <c r="L32" s="38">
        <v>0</v>
      </c>
      <c s="32">
        <f>ROUND(ROUND(L32,2)*ROUND(G32,3),2)</f>
      </c>
      <c s="36" t="s">
        <v>53</v>
      </c>
      <c>
        <f>(M32*21)/100</f>
      </c>
      <c t="s">
        <v>27</v>
      </c>
    </row>
    <row r="33" spans="1:5" ht="12.75">
      <c r="A33" s="35" t="s">
        <v>54</v>
      </c>
      <c r="E33" s="39" t="s">
        <v>5</v>
      </c>
    </row>
    <row r="34" spans="1:5" ht="12.75">
      <c r="A34" s="35" t="s">
        <v>55</v>
      </c>
      <c r="E34" s="40" t="s">
        <v>5</v>
      </c>
    </row>
    <row r="35" spans="1:5" ht="102">
      <c r="A35" t="s">
        <v>56</v>
      </c>
      <c r="E35" s="39" t="s">
        <v>766</v>
      </c>
    </row>
    <row r="36" spans="1:16" ht="12.75">
      <c r="A36" t="s">
        <v>49</v>
      </c>
      <c s="34" t="s">
        <v>76</v>
      </c>
      <c s="34" t="s">
        <v>1971</v>
      </c>
      <c s="35" t="s">
        <v>5</v>
      </c>
      <c s="6" t="s">
        <v>1972</v>
      </c>
      <c s="36" t="s">
        <v>65</v>
      </c>
      <c s="37">
        <v>75</v>
      </c>
      <c s="36">
        <v>0</v>
      </c>
      <c s="36">
        <f>ROUND(G36*H36,6)</f>
      </c>
      <c r="L36" s="38">
        <v>0</v>
      </c>
      <c s="32">
        <f>ROUND(ROUND(L36,2)*ROUND(G36,3),2)</f>
      </c>
      <c s="36" t="s">
        <v>53</v>
      </c>
      <c>
        <f>(M36*21)/100</f>
      </c>
      <c t="s">
        <v>27</v>
      </c>
    </row>
    <row r="37" spans="1:5" ht="12.75">
      <c r="A37" s="35" t="s">
        <v>54</v>
      </c>
      <c r="E37" s="39" t="s">
        <v>5</v>
      </c>
    </row>
    <row r="38" spans="1:5" ht="12.75">
      <c r="A38" s="35" t="s">
        <v>55</v>
      </c>
      <c r="E38" s="40" t="s">
        <v>5</v>
      </c>
    </row>
    <row r="39" spans="1:5" ht="140.25">
      <c r="A39" t="s">
        <v>56</v>
      </c>
      <c r="E39" s="39" t="s">
        <v>1973</v>
      </c>
    </row>
    <row r="40" spans="1:16" ht="25.5">
      <c r="A40" t="s">
        <v>49</v>
      </c>
      <c s="34" t="s">
        <v>82</v>
      </c>
      <c s="34" t="s">
        <v>118</v>
      </c>
      <c s="35" t="s">
        <v>5</v>
      </c>
      <c s="6" t="s">
        <v>119</v>
      </c>
      <c s="36" t="s">
        <v>80</v>
      </c>
      <c s="37">
        <v>20</v>
      </c>
      <c s="36">
        <v>0</v>
      </c>
      <c s="36">
        <f>ROUND(G40*H40,6)</f>
      </c>
      <c r="L40" s="38">
        <v>0</v>
      </c>
      <c s="32">
        <f>ROUND(ROUND(L40,2)*ROUND(G40,3),2)</f>
      </c>
      <c s="36" t="s">
        <v>53</v>
      </c>
      <c>
        <f>(M40*21)/100</f>
      </c>
      <c t="s">
        <v>27</v>
      </c>
    </row>
    <row r="41" spans="1:5" ht="12.75">
      <c r="A41" s="35" t="s">
        <v>54</v>
      </c>
      <c r="E41" s="39" t="s">
        <v>5</v>
      </c>
    </row>
    <row r="42" spans="1:5" ht="12.75">
      <c r="A42" s="35" t="s">
        <v>55</v>
      </c>
      <c r="E42" s="40" t="s">
        <v>5</v>
      </c>
    </row>
    <row r="43" spans="1:5" ht="102">
      <c r="A43" t="s">
        <v>56</v>
      </c>
      <c r="E43" s="39" t="s">
        <v>763</v>
      </c>
    </row>
    <row r="44" spans="1:16" ht="12.75">
      <c r="A44" t="s">
        <v>49</v>
      </c>
      <c s="34" t="s">
        <v>86</v>
      </c>
      <c s="34" t="s">
        <v>779</v>
      </c>
      <c s="35" t="s">
        <v>5</v>
      </c>
      <c s="6" t="s">
        <v>780</v>
      </c>
      <c s="36" t="s">
        <v>80</v>
      </c>
      <c s="37">
        <v>5</v>
      </c>
      <c s="36">
        <v>0</v>
      </c>
      <c s="36">
        <f>ROUND(G44*H44,6)</f>
      </c>
      <c r="L44" s="38">
        <v>0</v>
      </c>
      <c s="32">
        <f>ROUND(ROUND(L44,2)*ROUND(G44,3),2)</f>
      </c>
      <c s="36" t="s">
        <v>53</v>
      </c>
      <c>
        <f>(M44*21)/100</f>
      </c>
      <c t="s">
        <v>27</v>
      </c>
    </row>
    <row r="45" spans="1:5" ht="12.75">
      <c r="A45" s="35" t="s">
        <v>54</v>
      </c>
      <c r="E45" s="39" t="s">
        <v>5</v>
      </c>
    </row>
    <row r="46" spans="1:5" ht="12.75">
      <c r="A46" s="35" t="s">
        <v>55</v>
      </c>
      <c r="E46" s="40" t="s">
        <v>5</v>
      </c>
    </row>
    <row r="47" spans="1:5" ht="102">
      <c r="A47" t="s">
        <v>56</v>
      </c>
      <c r="E47" s="39" t="s">
        <v>1974</v>
      </c>
    </row>
    <row r="48" spans="1:16" ht="25.5">
      <c r="A48" t="s">
        <v>49</v>
      </c>
      <c s="34" t="s">
        <v>90</v>
      </c>
      <c s="34" t="s">
        <v>1975</v>
      </c>
      <c s="35" t="s">
        <v>5</v>
      </c>
      <c s="6" t="s">
        <v>1976</v>
      </c>
      <c s="36" t="s">
        <v>65</v>
      </c>
      <c s="37">
        <v>50</v>
      </c>
      <c s="36">
        <v>0</v>
      </c>
      <c s="36">
        <f>ROUND(G48*H48,6)</f>
      </c>
      <c r="L48" s="38">
        <v>0</v>
      </c>
      <c s="32">
        <f>ROUND(ROUND(L48,2)*ROUND(G48,3),2)</f>
      </c>
      <c s="36" t="s">
        <v>53</v>
      </c>
      <c>
        <f>(M48*21)/100</f>
      </c>
      <c t="s">
        <v>27</v>
      </c>
    </row>
    <row r="49" spans="1:5" ht="12.75">
      <c r="A49" s="35" t="s">
        <v>54</v>
      </c>
      <c r="E49" s="39" t="s">
        <v>5</v>
      </c>
    </row>
    <row r="50" spans="1:5" ht="12.75">
      <c r="A50" s="35" t="s">
        <v>55</v>
      </c>
      <c r="E50" s="40" t="s">
        <v>5</v>
      </c>
    </row>
    <row r="51" spans="1:5" ht="89.25">
      <c r="A51" t="s">
        <v>56</v>
      </c>
      <c r="E51" s="39" t="s">
        <v>433</v>
      </c>
    </row>
    <row r="52" spans="1:16" ht="12.75">
      <c r="A52" t="s">
        <v>49</v>
      </c>
      <c s="34" t="s">
        <v>94</v>
      </c>
      <c s="34" t="s">
        <v>1977</v>
      </c>
      <c s="35" t="s">
        <v>5</v>
      </c>
      <c s="6" t="s">
        <v>1978</v>
      </c>
      <c s="36" t="s">
        <v>795</v>
      </c>
      <c s="37">
        <v>0.03</v>
      </c>
      <c s="36">
        <v>0</v>
      </c>
      <c s="36">
        <f>ROUND(G52*H52,6)</f>
      </c>
      <c r="L52" s="38">
        <v>0</v>
      </c>
      <c s="32">
        <f>ROUND(ROUND(L52,2)*ROUND(G52,3),2)</f>
      </c>
      <c s="36" t="s">
        <v>53</v>
      </c>
      <c>
        <f>(M52*21)/100</f>
      </c>
      <c t="s">
        <v>27</v>
      </c>
    </row>
    <row r="53" spans="1:5" ht="12.75">
      <c r="A53" s="35" t="s">
        <v>54</v>
      </c>
      <c r="E53" s="39" t="s">
        <v>5</v>
      </c>
    </row>
    <row r="54" spans="1:5" ht="12.75">
      <c r="A54" s="35" t="s">
        <v>55</v>
      </c>
      <c r="E54" s="40" t="s">
        <v>5</v>
      </c>
    </row>
    <row r="55" spans="1:5" ht="153">
      <c r="A55" t="s">
        <v>56</v>
      </c>
      <c r="E55" s="39" t="s">
        <v>796</v>
      </c>
    </row>
    <row r="56" spans="1:16" ht="25.5">
      <c r="A56" t="s">
        <v>49</v>
      </c>
      <c s="34" t="s">
        <v>97</v>
      </c>
      <c s="34" t="s">
        <v>797</v>
      </c>
      <c s="35" t="s">
        <v>5</v>
      </c>
      <c s="6" t="s">
        <v>798</v>
      </c>
      <c s="36" t="s">
        <v>65</v>
      </c>
      <c s="37">
        <v>10</v>
      </c>
      <c s="36">
        <v>0</v>
      </c>
      <c s="36">
        <f>ROUND(G56*H56,6)</f>
      </c>
      <c r="L56" s="38">
        <v>0</v>
      </c>
      <c s="32">
        <f>ROUND(ROUND(L56,2)*ROUND(G56,3),2)</f>
      </c>
      <c s="36" t="s">
        <v>53</v>
      </c>
      <c>
        <f>(M56*21)/100</f>
      </c>
      <c t="s">
        <v>27</v>
      </c>
    </row>
    <row r="57" spans="1:5" ht="12.75">
      <c r="A57" s="35" t="s">
        <v>54</v>
      </c>
      <c r="E57" s="39" t="s">
        <v>5</v>
      </c>
    </row>
    <row r="58" spans="1:5" ht="12.75">
      <c r="A58" s="35" t="s">
        <v>55</v>
      </c>
      <c r="E58" s="40" t="s">
        <v>5</v>
      </c>
    </row>
    <row r="59" spans="1:5" ht="114.75">
      <c r="A59" t="s">
        <v>56</v>
      </c>
      <c r="E59" s="39" t="s">
        <v>799</v>
      </c>
    </row>
    <row r="60" spans="1:16" ht="12.75">
      <c r="A60" t="s">
        <v>49</v>
      </c>
      <c s="34" t="s">
        <v>101</v>
      </c>
      <c s="34" t="s">
        <v>800</v>
      </c>
      <c s="35" t="s">
        <v>5</v>
      </c>
      <c s="6" t="s">
        <v>801</v>
      </c>
      <c s="36" t="s">
        <v>795</v>
      </c>
      <c s="37">
        <v>1.65</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153">
      <c r="A63" t="s">
        <v>56</v>
      </c>
      <c r="E63" s="39" t="s">
        <v>648</v>
      </c>
    </row>
    <row r="64" spans="1:16" ht="25.5">
      <c r="A64" t="s">
        <v>49</v>
      </c>
      <c s="34" t="s">
        <v>105</v>
      </c>
      <c s="34" t="s">
        <v>803</v>
      </c>
      <c s="35" t="s">
        <v>5</v>
      </c>
      <c s="6" t="s">
        <v>804</v>
      </c>
      <c s="36" t="s">
        <v>65</v>
      </c>
      <c s="37">
        <v>110</v>
      </c>
      <c s="36">
        <v>0</v>
      </c>
      <c s="36">
        <f>ROUND(G64*H64,6)</f>
      </c>
      <c r="L64" s="38">
        <v>0</v>
      </c>
      <c s="32">
        <f>ROUND(ROUND(L64,2)*ROUND(G64,3),2)</f>
      </c>
      <c s="36" t="s">
        <v>53</v>
      </c>
      <c>
        <f>(M64*21)/100</f>
      </c>
      <c t="s">
        <v>27</v>
      </c>
    </row>
    <row r="65" spans="1:5" ht="12.75">
      <c r="A65" s="35" t="s">
        <v>54</v>
      </c>
      <c r="E65" s="39" t="s">
        <v>5</v>
      </c>
    </row>
    <row r="66" spans="1:5" ht="12.75">
      <c r="A66" s="35" t="s">
        <v>55</v>
      </c>
      <c r="E66" s="40" t="s">
        <v>5</v>
      </c>
    </row>
    <row r="67" spans="1:5" ht="114.75">
      <c r="A67" t="s">
        <v>56</v>
      </c>
      <c r="E67" s="39" t="s">
        <v>579</v>
      </c>
    </row>
    <row r="68" spans="1:16" ht="12.75">
      <c r="A68" t="s">
        <v>49</v>
      </c>
      <c s="34" t="s">
        <v>109</v>
      </c>
      <c s="34" t="s">
        <v>891</v>
      </c>
      <c s="35" t="s">
        <v>5</v>
      </c>
      <c s="6" t="s">
        <v>892</v>
      </c>
      <c s="36" t="s">
        <v>893</v>
      </c>
      <c s="37">
        <v>2.52</v>
      </c>
      <c s="36">
        <v>0</v>
      </c>
      <c s="36">
        <f>ROUND(G68*H68,6)</f>
      </c>
      <c r="L68" s="38">
        <v>0</v>
      </c>
      <c s="32">
        <f>ROUND(ROUND(L68,2)*ROUND(G68,3),2)</f>
      </c>
      <c s="36" t="s">
        <v>53</v>
      </c>
      <c>
        <f>(M68*21)/100</f>
      </c>
      <c t="s">
        <v>27</v>
      </c>
    </row>
    <row r="69" spans="1:5" ht="12.75">
      <c r="A69" s="35" t="s">
        <v>54</v>
      </c>
      <c r="E69" s="39" t="s">
        <v>5</v>
      </c>
    </row>
    <row r="70" spans="1:5" ht="12.75">
      <c r="A70" s="35" t="s">
        <v>55</v>
      </c>
      <c r="E70" s="40" t="s">
        <v>5</v>
      </c>
    </row>
    <row r="71" spans="1:5" ht="153">
      <c r="A71" t="s">
        <v>56</v>
      </c>
      <c r="E71" s="39" t="s">
        <v>895</v>
      </c>
    </row>
    <row r="72" spans="1:16" ht="12.75">
      <c r="A72" t="s">
        <v>49</v>
      </c>
      <c s="34" t="s">
        <v>113</v>
      </c>
      <c s="34" t="s">
        <v>903</v>
      </c>
      <c s="35" t="s">
        <v>5</v>
      </c>
      <c s="6" t="s">
        <v>904</v>
      </c>
      <c s="36" t="s">
        <v>65</v>
      </c>
      <c s="37">
        <v>160</v>
      </c>
      <c s="36">
        <v>0</v>
      </c>
      <c s="36">
        <f>ROUND(G72*H72,6)</f>
      </c>
      <c r="L72" s="38">
        <v>0</v>
      </c>
      <c s="32">
        <f>ROUND(ROUND(L72,2)*ROUND(G72,3),2)</f>
      </c>
      <c s="36" t="s">
        <v>53</v>
      </c>
      <c>
        <f>(M72*21)/100</f>
      </c>
      <c t="s">
        <v>27</v>
      </c>
    </row>
    <row r="73" spans="1:5" ht="12.75">
      <c r="A73" s="35" t="s">
        <v>54</v>
      </c>
      <c r="E73" s="39" t="s">
        <v>5</v>
      </c>
    </row>
    <row r="74" spans="1:5" ht="12.75">
      <c r="A74" s="35" t="s">
        <v>55</v>
      </c>
      <c r="E74" s="40" t="s">
        <v>5</v>
      </c>
    </row>
    <row r="75" spans="1:5" ht="114.75">
      <c r="A75" t="s">
        <v>56</v>
      </c>
      <c r="E75" s="39" t="s">
        <v>906</v>
      </c>
    </row>
    <row r="76" spans="1:16" ht="12.75">
      <c r="A76" t="s">
        <v>49</v>
      </c>
      <c s="34" t="s">
        <v>117</v>
      </c>
      <c s="34" t="s">
        <v>1979</v>
      </c>
      <c s="35" t="s">
        <v>5</v>
      </c>
      <c s="6" t="s">
        <v>1980</v>
      </c>
      <c s="36" t="s">
        <v>80</v>
      </c>
      <c s="37">
        <v>2</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178.5">
      <c r="A79" t="s">
        <v>56</v>
      </c>
      <c r="E79" s="39" t="s">
        <v>600</v>
      </c>
    </row>
    <row r="80" spans="1:16" ht="12.75">
      <c r="A80" t="s">
        <v>49</v>
      </c>
      <c s="34" t="s">
        <v>120</v>
      </c>
      <c s="34" t="s">
        <v>1981</v>
      </c>
      <c s="35" t="s">
        <v>5</v>
      </c>
      <c s="6" t="s">
        <v>1982</v>
      </c>
      <c s="36" t="s">
        <v>80</v>
      </c>
      <c s="37">
        <v>2</v>
      </c>
      <c s="36">
        <v>0</v>
      </c>
      <c s="36">
        <f>ROUND(G80*H80,6)</f>
      </c>
      <c r="L80" s="38">
        <v>0</v>
      </c>
      <c s="32">
        <f>ROUND(ROUND(L80,2)*ROUND(G80,3),2)</f>
      </c>
      <c s="36" t="s">
        <v>53</v>
      </c>
      <c>
        <f>(M80*21)/100</f>
      </c>
      <c t="s">
        <v>27</v>
      </c>
    </row>
    <row r="81" spans="1:5" ht="12.75">
      <c r="A81" s="35" t="s">
        <v>54</v>
      </c>
      <c r="E81" s="39" t="s">
        <v>5</v>
      </c>
    </row>
    <row r="82" spans="1:5" ht="12.75">
      <c r="A82" s="35" t="s">
        <v>55</v>
      </c>
      <c r="E82" s="40" t="s">
        <v>5</v>
      </c>
    </row>
    <row r="83" spans="1:5" ht="127.5">
      <c r="A83" t="s">
        <v>56</v>
      </c>
      <c r="E83" s="39" t="s">
        <v>591</v>
      </c>
    </row>
    <row r="84" spans="1:16" ht="12.75">
      <c r="A84" t="s">
        <v>49</v>
      </c>
      <c s="34" t="s">
        <v>125</v>
      </c>
      <c s="34" t="s">
        <v>805</v>
      </c>
      <c s="35" t="s">
        <v>5</v>
      </c>
      <c s="6" t="s">
        <v>806</v>
      </c>
      <c s="36" t="s">
        <v>65</v>
      </c>
      <c s="37">
        <v>360</v>
      </c>
      <c s="36">
        <v>0</v>
      </c>
      <c s="36">
        <f>ROUND(G84*H84,6)</f>
      </c>
      <c r="L84" s="38">
        <v>0</v>
      </c>
      <c s="32">
        <f>ROUND(ROUND(L84,2)*ROUND(G84,3),2)</f>
      </c>
      <c s="36" t="s">
        <v>53</v>
      </c>
      <c>
        <f>(M84*21)/100</f>
      </c>
      <c t="s">
        <v>27</v>
      </c>
    </row>
    <row r="85" spans="1:5" ht="12.75">
      <c r="A85" s="35" t="s">
        <v>54</v>
      </c>
      <c r="E85" s="39" t="s">
        <v>5</v>
      </c>
    </row>
    <row r="86" spans="1:5" ht="12.75">
      <c r="A86" s="35" t="s">
        <v>55</v>
      </c>
      <c r="E86" s="40" t="s">
        <v>5</v>
      </c>
    </row>
    <row r="87" spans="1:5" ht="153">
      <c r="A87" t="s">
        <v>56</v>
      </c>
      <c r="E87" s="39" t="s">
        <v>807</v>
      </c>
    </row>
    <row r="88" spans="1:16" ht="12.75">
      <c r="A88" t="s">
        <v>49</v>
      </c>
      <c s="34" t="s">
        <v>128</v>
      </c>
      <c s="34" t="s">
        <v>808</v>
      </c>
      <c s="35" t="s">
        <v>5</v>
      </c>
      <c s="6" t="s">
        <v>809</v>
      </c>
      <c s="36" t="s">
        <v>65</v>
      </c>
      <c s="37">
        <v>360</v>
      </c>
      <c s="36">
        <v>0</v>
      </c>
      <c s="36">
        <f>ROUND(G88*H88,6)</f>
      </c>
      <c r="L88" s="38">
        <v>0</v>
      </c>
      <c s="32">
        <f>ROUND(ROUND(L88,2)*ROUND(G88,3),2)</f>
      </c>
      <c s="36" t="s">
        <v>53</v>
      </c>
      <c>
        <f>(M88*21)/100</f>
      </c>
      <c t="s">
        <v>27</v>
      </c>
    </row>
    <row r="89" spans="1:5" ht="12.75">
      <c r="A89" s="35" t="s">
        <v>54</v>
      </c>
      <c r="E89" s="39" t="s">
        <v>5</v>
      </c>
    </row>
    <row r="90" spans="1:5" ht="12.75">
      <c r="A90" s="35" t="s">
        <v>55</v>
      </c>
      <c r="E90" s="40" t="s">
        <v>5</v>
      </c>
    </row>
    <row r="91" spans="1:5" ht="114.75">
      <c r="A91" t="s">
        <v>56</v>
      </c>
      <c r="E91" s="39" t="s">
        <v>579</v>
      </c>
    </row>
    <row r="92" spans="1:16" ht="12.75">
      <c r="A92" t="s">
        <v>49</v>
      </c>
      <c s="34" t="s">
        <v>131</v>
      </c>
      <c s="34" t="s">
        <v>810</v>
      </c>
      <c s="35" t="s">
        <v>5</v>
      </c>
      <c s="6" t="s">
        <v>811</v>
      </c>
      <c s="36" t="s">
        <v>812</v>
      </c>
      <c s="37">
        <v>3</v>
      </c>
      <c s="36">
        <v>0</v>
      </c>
      <c s="36">
        <f>ROUND(G92*H92,6)</f>
      </c>
      <c r="L92" s="38">
        <v>0</v>
      </c>
      <c s="32">
        <f>ROUND(ROUND(L92,2)*ROUND(G92,3),2)</f>
      </c>
      <c s="36" t="s">
        <v>53</v>
      </c>
      <c>
        <f>(M92*21)/100</f>
      </c>
      <c t="s">
        <v>27</v>
      </c>
    </row>
    <row r="93" spans="1:5" ht="12.75">
      <c r="A93" s="35" t="s">
        <v>54</v>
      </c>
      <c r="E93" s="39" t="s">
        <v>5</v>
      </c>
    </row>
    <row r="94" spans="1:5" ht="12.75">
      <c r="A94" s="35" t="s">
        <v>55</v>
      </c>
      <c r="E94" s="40" t="s">
        <v>5</v>
      </c>
    </row>
    <row r="95" spans="1:5" ht="127.5">
      <c r="A95" t="s">
        <v>56</v>
      </c>
      <c r="E95" s="39" t="s">
        <v>813</v>
      </c>
    </row>
    <row r="96" spans="1:16" ht="12.75">
      <c r="A96" t="s">
        <v>49</v>
      </c>
      <c s="34" t="s">
        <v>135</v>
      </c>
      <c s="34" t="s">
        <v>1063</v>
      </c>
      <c s="35" t="s">
        <v>5</v>
      </c>
      <c s="6" t="s">
        <v>1064</v>
      </c>
      <c s="36" t="s">
        <v>65</v>
      </c>
      <c s="37">
        <v>360</v>
      </c>
      <c s="36">
        <v>0</v>
      </c>
      <c s="36">
        <f>ROUND(G96*H96,6)</f>
      </c>
      <c r="L96" s="38">
        <v>0</v>
      </c>
      <c s="32">
        <f>ROUND(ROUND(L96,2)*ROUND(G96,3),2)</f>
      </c>
      <c s="36" t="s">
        <v>53</v>
      </c>
      <c>
        <f>(M96*21)/100</f>
      </c>
      <c t="s">
        <v>27</v>
      </c>
    </row>
    <row r="97" spans="1:5" ht="12.75">
      <c r="A97" s="35" t="s">
        <v>54</v>
      </c>
      <c r="E97" s="39" t="s">
        <v>5</v>
      </c>
    </row>
    <row r="98" spans="1:5" ht="12.75">
      <c r="A98" s="35" t="s">
        <v>55</v>
      </c>
      <c r="E98" s="40" t="s">
        <v>5</v>
      </c>
    </row>
    <row r="99" spans="1:5" ht="127.5">
      <c r="A99" t="s">
        <v>56</v>
      </c>
      <c r="E99" s="39" t="s">
        <v>1065</v>
      </c>
    </row>
    <row r="100" spans="1:16" ht="12.75">
      <c r="A100" t="s">
        <v>49</v>
      </c>
      <c s="34" t="s">
        <v>139</v>
      </c>
      <c s="34" t="s">
        <v>914</v>
      </c>
      <c s="35" t="s">
        <v>5</v>
      </c>
      <c s="6" t="s">
        <v>915</v>
      </c>
      <c s="36" t="s">
        <v>80</v>
      </c>
      <c s="37">
        <v>20</v>
      </c>
      <c s="36">
        <v>0</v>
      </c>
      <c s="36">
        <f>ROUND(G100*H100,6)</f>
      </c>
      <c r="L100" s="38">
        <v>0</v>
      </c>
      <c s="32">
        <f>ROUND(ROUND(L100,2)*ROUND(G100,3),2)</f>
      </c>
      <c s="36" t="s">
        <v>53</v>
      </c>
      <c>
        <f>(M100*21)/100</f>
      </c>
      <c t="s">
        <v>27</v>
      </c>
    </row>
    <row r="101" spans="1:5" ht="12.75">
      <c r="A101" s="35" t="s">
        <v>54</v>
      </c>
      <c r="E101" s="39" t="s">
        <v>5</v>
      </c>
    </row>
    <row r="102" spans="1:5" ht="12.75">
      <c r="A102" s="35" t="s">
        <v>55</v>
      </c>
      <c r="E102" s="40" t="s">
        <v>5</v>
      </c>
    </row>
    <row r="103" spans="1:5" ht="178.5">
      <c r="A103" t="s">
        <v>56</v>
      </c>
      <c r="E103" s="39" t="s">
        <v>582</v>
      </c>
    </row>
    <row r="104" spans="1:16" ht="12.75">
      <c r="A104" t="s">
        <v>49</v>
      </c>
      <c s="34" t="s">
        <v>143</v>
      </c>
      <c s="34" t="s">
        <v>916</v>
      </c>
      <c s="35" t="s">
        <v>5</v>
      </c>
      <c s="6" t="s">
        <v>917</v>
      </c>
      <c s="36" t="s">
        <v>80</v>
      </c>
      <c s="37">
        <v>20</v>
      </c>
      <c s="36">
        <v>0</v>
      </c>
      <c s="36">
        <f>ROUND(G104*H104,6)</f>
      </c>
      <c r="L104" s="38">
        <v>0</v>
      </c>
      <c s="32">
        <f>ROUND(ROUND(L104,2)*ROUND(G104,3),2)</f>
      </c>
      <c s="36" t="s">
        <v>53</v>
      </c>
      <c>
        <f>(M104*21)/100</f>
      </c>
      <c t="s">
        <v>27</v>
      </c>
    </row>
    <row r="105" spans="1:5" ht="12.75">
      <c r="A105" s="35" t="s">
        <v>54</v>
      </c>
      <c r="E105" s="39" t="s">
        <v>5</v>
      </c>
    </row>
    <row r="106" spans="1:5" ht="12.75">
      <c r="A106" s="35" t="s">
        <v>55</v>
      </c>
      <c r="E106" s="40" t="s">
        <v>5</v>
      </c>
    </row>
    <row r="107" spans="1:5" ht="127.5">
      <c r="A107" t="s">
        <v>56</v>
      </c>
      <c r="E107" s="39" t="s">
        <v>327</v>
      </c>
    </row>
    <row r="108" spans="1:16" ht="12.75">
      <c r="A108" t="s">
        <v>49</v>
      </c>
      <c s="34" t="s">
        <v>146</v>
      </c>
      <c s="34" t="s">
        <v>1983</v>
      </c>
      <c s="35" t="s">
        <v>5</v>
      </c>
      <c s="6" t="s">
        <v>1984</v>
      </c>
      <c s="36" t="s">
        <v>80</v>
      </c>
      <c s="37">
        <v>5</v>
      </c>
      <c s="36">
        <v>0</v>
      </c>
      <c s="36">
        <f>ROUND(G108*H108,6)</f>
      </c>
      <c r="L108" s="38">
        <v>0</v>
      </c>
      <c s="32">
        <f>ROUND(ROUND(L108,2)*ROUND(G108,3),2)</f>
      </c>
      <c s="36" t="s">
        <v>53</v>
      </c>
      <c>
        <f>(M108*21)/100</f>
      </c>
      <c t="s">
        <v>27</v>
      </c>
    </row>
    <row r="109" spans="1:5" ht="12.75">
      <c r="A109" s="35" t="s">
        <v>54</v>
      </c>
      <c r="E109" s="39" t="s">
        <v>5</v>
      </c>
    </row>
    <row r="110" spans="1:5" ht="12.75">
      <c r="A110" s="35" t="s">
        <v>55</v>
      </c>
      <c r="E110" s="40" t="s">
        <v>5</v>
      </c>
    </row>
    <row r="111" spans="1:5" ht="178.5">
      <c r="A111" t="s">
        <v>56</v>
      </c>
      <c r="E111" s="39" t="s">
        <v>582</v>
      </c>
    </row>
    <row r="112" spans="1:16" ht="12.75">
      <c r="A112" t="s">
        <v>49</v>
      </c>
      <c s="34" t="s">
        <v>149</v>
      </c>
      <c s="34" t="s">
        <v>1985</v>
      </c>
      <c s="35" t="s">
        <v>5</v>
      </c>
      <c s="6" t="s">
        <v>1986</v>
      </c>
      <c s="36" t="s">
        <v>80</v>
      </c>
      <c s="37">
        <v>5</v>
      </c>
      <c s="36">
        <v>0</v>
      </c>
      <c s="36">
        <f>ROUND(G112*H112,6)</f>
      </c>
      <c r="L112" s="38">
        <v>0</v>
      </c>
      <c s="32">
        <f>ROUND(ROUND(L112,2)*ROUND(G112,3),2)</f>
      </c>
      <c s="36" t="s">
        <v>53</v>
      </c>
      <c>
        <f>(M112*21)/100</f>
      </c>
      <c t="s">
        <v>27</v>
      </c>
    </row>
    <row r="113" spans="1:5" ht="12.75">
      <c r="A113" s="35" t="s">
        <v>54</v>
      </c>
      <c r="E113" s="39" t="s">
        <v>5</v>
      </c>
    </row>
    <row r="114" spans="1:5" ht="12.75">
      <c r="A114" s="35" t="s">
        <v>55</v>
      </c>
      <c r="E114" s="40" t="s">
        <v>5</v>
      </c>
    </row>
    <row r="115" spans="1:5" ht="127.5">
      <c r="A115" t="s">
        <v>56</v>
      </c>
      <c r="E115" s="39" t="s">
        <v>327</v>
      </c>
    </row>
    <row r="116" spans="1:16" ht="12.75">
      <c r="A116" t="s">
        <v>49</v>
      </c>
      <c s="34" t="s">
        <v>152</v>
      </c>
      <c s="34" t="s">
        <v>814</v>
      </c>
      <c s="35" t="s">
        <v>5</v>
      </c>
      <c s="6" t="s">
        <v>815</v>
      </c>
      <c s="36" t="s">
        <v>80</v>
      </c>
      <c s="37">
        <v>6</v>
      </c>
      <c s="36">
        <v>0</v>
      </c>
      <c s="36">
        <f>ROUND(G116*H116,6)</f>
      </c>
      <c r="L116" s="38">
        <v>0</v>
      </c>
      <c s="32">
        <f>ROUND(ROUND(L116,2)*ROUND(G116,3),2)</f>
      </c>
      <c s="36" t="s">
        <v>53</v>
      </c>
      <c>
        <f>(M116*21)/100</f>
      </c>
      <c t="s">
        <v>27</v>
      </c>
    </row>
    <row r="117" spans="1:5" ht="12.75">
      <c r="A117" s="35" t="s">
        <v>54</v>
      </c>
      <c r="E117" s="39" t="s">
        <v>5</v>
      </c>
    </row>
    <row r="118" spans="1:5" ht="12.75">
      <c r="A118" s="35" t="s">
        <v>55</v>
      </c>
      <c r="E118" s="40" t="s">
        <v>5</v>
      </c>
    </row>
    <row r="119" spans="1:5" ht="178.5">
      <c r="A119" t="s">
        <v>56</v>
      </c>
      <c r="E119" s="39" t="s">
        <v>600</v>
      </c>
    </row>
    <row r="120" spans="1:16" ht="12.75">
      <c r="A120" t="s">
        <v>49</v>
      </c>
      <c s="34" t="s">
        <v>156</v>
      </c>
      <c s="34" t="s">
        <v>816</v>
      </c>
      <c s="35" t="s">
        <v>5</v>
      </c>
      <c s="6" t="s">
        <v>817</v>
      </c>
      <c s="36" t="s">
        <v>80</v>
      </c>
      <c s="37">
        <v>6</v>
      </c>
      <c s="36">
        <v>0</v>
      </c>
      <c s="36">
        <f>ROUND(G120*H120,6)</f>
      </c>
      <c r="L120" s="38">
        <v>0</v>
      </c>
      <c s="32">
        <f>ROUND(ROUND(L120,2)*ROUND(G120,3),2)</f>
      </c>
      <c s="36" t="s">
        <v>53</v>
      </c>
      <c>
        <f>(M120*21)/100</f>
      </c>
      <c t="s">
        <v>27</v>
      </c>
    </row>
    <row r="121" spans="1:5" ht="12.75">
      <c r="A121" s="35" t="s">
        <v>54</v>
      </c>
      <c r="E121" s="39" t="s">
        <v>5</v>
      </c>
    </row>
    <row r="122" spans="1:5" ht="12.75">
      <c r="A122" s="35" t="s">
        <v>55</v>
      </c>
      <c r="E122" s="40" t="s">
        <v>5</v>
      </c>
    </row>
    <row r="123" spans="1:5" ht="127.5">
      <c r="A123" t="s">
        <v>56</v>
      </c>
      <c r="E123" s="39" t="s">
        <v>591</v>
      </c>
    </row>
    <row r="124" spans="1:16" ht="12.75">
      <c r="A124" t="s">
        <v>49</v>
      </c>
      <c s="34" t="s">
        <v>159</v>
      </c>
      <c s="34" t="s">
        <v>818</v>
      </c>
      <c s="35" t="s">
        <v>5</v>
      </c>
      <c s="6" t="s">
        <v>819</v>
      </c>
      <c s="36" t="s">
        <v>80</v>
      </c>
      <c s="37">
        <v>2</v>
      </c>
      <c s="36">
        <v>0</v>
      </c>
      <c s="36">
        <f>ROUND(G124*H124,6)</f>
      </c>
      <c r="L124" s="38">
        <v>0</v>
      </c>
      <c s="32">
        <f>ROUND(ROUND(L124,2)*ROUND(G124,3),2)</f>
      </c>
      <c s="36" t="s">
        <v>53</v>
      </c>
      <c>
        <f>(M124*21)/100</f>
      </c>
      <c t="s">
        <v>27</v>
      </c>
    </row>
    <row r="125" spans="1:5" ht="12.75">
      <c r="A125" s="35" t="s">
        <v>54</v>
      </c>
      <c r="E125" s="39" t="s">
        <v>5</v>
      </c>
    </row>
    <row r="126" spans="1:5" ht="12.75">
      <c r="A126" s="35" t="s">
        <v>55</v>
      </c>
      <c r="E126" s="40" t="s">
        <v>5</v>
      </c>
    </row>
    <row r="127" spans="1:5" ht="178.5">
      <c r="A127" t="s">
        <v>56</v>
      </c>
      <c r="E127" s="39" t="s">
        <v>600</v>
      </c>
    </row>
    <row r="128" spans="1:16" ht="12.75">
      <c r="A128" t="s">
        <v>49</v>
      </c>
      <c s="34" t="s">
        <v>163</v>
      </c>
      <c s="34" t="s">
        <v>820</v>
      </c>
      <c s="35" t="s">
        <v>5</v>
      </c>
      <c s="6" t="s">
        <v>821</v>
      </c>
      <c s="36" t="s">
        <v>80</v>
      </c>
      <c s="37">
        <v>2</v>
      </c>
      <c s="36">
        <v>0</v>
      </c>
      <c s="36">
        <f>ROUND(G128*H128,6)</f>
      </c>
      <c r="L128" s="38">
        <v>0</v>
      </c>
      <c s="32">
        <f>ROUND(ROUND(L128,2)*ROUND(G128,3),2)</f>
      </c>
      <c s="36" t="s">
        <v>53</v>
      </c>
      <c>
        <f>(M128*21)/100</f>
      </c>
      <c t="s">
        <v>27</v>
      </c>
    </row>
    <row r="129" spans="1:5" ht="12.75">
      <c r="A129" s="35" t="s">
        <v>54</v>
      </c>
      <c r="E129" s="39" t="s">
        <v>5</v>
      </c>
    </row>
    <row r="130" spans="1:5" ht="12.75">
      <c r="A130" s="35" t="s">
        <v>55</v>
      </c>
      <c r="E130" s="40" t="s">
        <v>5</v>
      </c>
    </row>
    <row r="131" spans="1:5" ht="127.5">
      <c r="A131" t="s">
        <v>56</v>
      </c>
      <c r="E131" s="39" t="s">
        <v>591</v>
      </c>
    </row>
    <row r="132" spans="1:16" ht="12.75">
      <c r="A132" t="s">
        <v>49</v>
      </c>
      <c s="34" t="s">
        <v>167</v>
      </c>
      <c s="34" t="s">
        <v>1987</v>
      </c>
      <c s="35" t="s">
        <v>5</v>
      </c>
      <c s="6" t="s">
        <v>1988</v>
      </c>
      <c s="36" t="s">
        <v>80</v>
      </c>
      <c s="37">
        <v>8</v>
      </c>
      <c s="36">
        <v>0</v>
      </c>
      <c s="36">
        <f>ROUND(G132*H132,6)</f>
      </c>
      <c r="L132" s="38">
        <v>0</v>
      </c>
      <c s="32">
        <f>ROUND(ROUND(L132,2)*ROUND(G132,3),2)</f>
      </c>
      <c s="36" t="s">
        <v>53</v>
      </c>
      <c>
        <f>(M132*21)/100</f>
      </c>
      <c t="s">
        <v>27</v>
      </c>
    </row>
    <row r="133" spans="1:5" ht="12.75">
      <c r="A133" s="35" t="s">
        <v>54</v>
      </c>
      <c r="E133" s="39" t="s">
        <v>5</v>
      </c>
    </row>
    <row r="134" spans="1:5" ht="12.75">
      <c r="A134" s="35" t="s">
        <v>55</v>
      </c>
      <c r="E134" s="40" t="s">
        <v>5</v>
      </c>
    </row>
    <row r="135" spans="1:5" ht="178.5">
      <c r="A135" t="s">
        <v>56</v>
      </c>
      <c r="E135" s="39" t="s">
        <v>600</v>
      </c>
    </row>
    <row r="136" spans="1:16" ht="12.75">
      <c r="A136" t="s">
        <v>49</v>
      </c>
      <c s="34" t="s">
        <v>170</v>
      </c>
      <c s="34" t="s">
        <v>1989</v>
      </c>
      <c s="35" t="s">
        <v>5</v>
      </c>
      <c s="6" t="s">
        <v>1990</v>
      </c>
      <c s="36" t="s">
        <v>80</v>
      </c>
      <c s="37">
        <v>8</v>
      </c>
      <c s="36">
        <v>0</v>
      </c>
      <c s="36">
        <f>ROUND(G136*H136,6)</f>
      </c>
      <c r="L136" s="38">
        <v>0</v>
      </c>
      <c s="32">
        <f>ROUND(ROUND(L136,2)*ROUND(G136,3),2)</f>
      </c>
      <c s="36" t="s">
        <v>53</v>
      </c>
      <c>
        <f>(M136*21)/100</f>
      </c>
      <c t="s">
        <v>27</v>
      </c>
    </row>
    <row r="137" spans="1:5" ht="12.75">
      <c r="A137" s="35" t="s">
        <v>54</v>
      </c>
      <c r="E137" s="39" t="s">
        <v>5</v>
      </c>
    </row>
    <row r="138" spans="1:5" ht="12.75">
      <c r="A138" s="35" t="s">
        <v>55</v>
      </c>
      <c r="E138" s="40" t="s">
        <v>5</v>
      </c>
    </row>
    <row r="139" spans="1:5" ht="127.5">
      <c r="A139" t="s">
        <v>56</v>
      </c>
      <c r="E139" s="39" t="s">
        <v>591</v>
      </c>
    </row>
    <row r="140" spans="1:16" ht="25.5">
      <c r="A140" t="s">
        <v>49</v>
      </c>
      <c s="34" t="s">
        <v>174</v>
      </c>
      <c s="34" t="s">
        <v>922</v>
      </c>
      <c s="35" t="s">
        <v>5</v>
      </c>
      <c s="6" t="s">
        <v>1991</v>
      </c>
      <c s="36" t="s">
        <v>80</v>
      </c>
      <c s="37">
        <v>6</v>
      </c>
      <c s="36">
        <v>0</v>
      </c>
      <c s="36">
        <f>ROUND(G140*H140,6)</f>
      </c>
      <c r="L140" s="38">
        <v>0</v>
      </c>
      <c s="32">
        <f>ROUND(ROUND(L140,2)*ROUND(G140,3),2)</f>
      </c>
      <c s="36" t="s">
        <v>53</v>
      </c>
      <c>
        <f>(M140*21)/100</f>
      </c>
      <c t="s">
        <v>27</v>
      </c>
    </row>
    <row r="141" spans="1:5" ht="12.75">
      <c r="A141" s="35" t="s">
        <v>54</v>
      </c>
      <c r="E141" s="39" t="s">
        <v>5</v>
      </c>
    </row>
    <row r="142" spans="1:5" ht="12.75">
      <c r="A142" s="35" t="s">
        <v>55</v>
      </c>
      <c r="E142" s="40" t="s">
        <v>5</v>
      </c>
    </row>
    <row r="143" spans="1:5" ht="178.5">
      <c r="A143" t="s">
        <v>56</v>
      </c>
      <c r="E143" s="39" t="s">
        <v>1992</v>
      </c>
    </row>
    <row r="144" spans="1:16" ht="25.5">
      <c r="A144" t="s">
        <v>49</v>
      </c>
      <c s="34" t="s">
        <v>178</v>
      </c>
      <c s="34" t="s">
        <v>924</v>
      </c>
      <c s="35" t="s">
        <v>5</v>
      </c>
      <c s="6" t="s">
        <v>925</v>
      </c>
      <c s="36" t="s">
        <v>80</v>
      </c>
      <c s="37">
        <v>6</v>
      </c>
      <c s="36">
        <v>0</v>
      </c>
      <c s="36">
        <f>ROUND(G144*H144,6)</f>
      </c>
      <c r="L144" s="38">
        <v>0</v>
      </c>
      <c s="32">
        <f>ROUND(ROUND(L144,2)*ROUND(G144,3),2)</f>
      </c>
      <c s="36" t="s">
        <v>53</v>
      </c>
      <c>
        <f>(M144*21)/100</f>
      </c>
      <c t="s">
        <v>27</v>
      </c>
    </row>
    <row r="145" spans="1:5" ht="12.75">
      <c r="A145" s="35" t="s">
        <v>54</v>
      </c>
      <c r="E145" s="39" t="s">
        <v>5</v>
      </c>
    </row>
    <row r="146" spans="1:5" ht="12.75">
      <c r="A146" s="35" t="s">
        <v>55</v>
      </c>
      <c r="E146" s="40" t="s">
        <v>5</v>
      </c>
    </row>
    <row r="147" spans="1:5" ht="127.5">
      <c r="A147" t="s">
        <v>56</v>
      </c>
      <c r="E147" s="39" t="s">
        <v>1993</v>
      </c>
    </row>
    <row r="148" spans="1:16" ht="12.75">
      <c r="A148" t="s">
        <v>49</v>
      </c>
      <c s="34" t="s">
        <v>182</v>
      </c>
      <c s="34" t="s">
        <v>1994</v>
      </c>
      <c s="35" t="s">
        <v>5</v>
      </c>
      <c s="6" t="s">
        <v>1995</v>
      </c>
      <c s="36" t="s">
        <v>80</v>
      </c>
      <c s="37">
        <v>1</v>
      </c>
      <c s="36">
        <v>0</v>
      </c>
      <c s="36">
        <f>ROUND(G148*H148,6)</f>
      </c>
      <c r="L148" s="38">
        <v>0</v>
      </c>
      <c s="32">
        <f>ROUND(ROUND(L148,2)*ROUND(G148,3),2)</f>
      </c>
      <c s="36" t="s">
        <v>53</v>
      </c>
      <c>
        <f>(M148*21)/100</f>
      </c>
      <c t="s">
        <v>27</v>
      </c>
    </row>
    <row r="149" spans="1:5" ht="12.75">
      <c r="A149" s="35" t="s">
        <v>54</v>
      </c>
      <c r="E149" s="39" t="s">
        <v>5</v>
      </c>
    </row>
    <row r="150" spans="1:5" ht="12.75">
      <c r="A150" s="35" t="s">
        <v>55</v>
      </c>
      <c r="E150" s="40" t="s">
        <v>5</v>
      </c>
    </row>
    <row r="151" spans="1:5" ht="114.75">
      <c r="A151" t="s">
        <v>56</v>
      </c>
      <c r="E151" s="39" t="s">
        <v>930</v>
      </c>
    </row>
    <row r="152" spans="1:16" ht="12.75">
      <c r="A152" t="s">
        <v>49</v>
      </c>
      <c s="34" t="s">
        <v>186</v>
      </c>
      <c s="34" t="s">
        <v>1996</v>
      </c>
      <c s="35" t="s">
        <v>5</v>
      </c>
      <c s="6" t="s">
        <v>1997</v>
      </c>
      <c s="36" t="s">
        <v>80</v>
      </c>
      <c s="37">
        <v>1</v>
      </c>
      <c s="36">
        <v>0</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56</v>
      </c>
      <c r="E155" s="39" t="s">
        <v>327</v>
      </c>
    </row>
    <row r="156" spans="1:16" ht="12.75">
      <c r="A156" t="s">
        <v>49</v>
      </c>
      <c s="34" t="s">
        <v>190</v>
      </c>
      <c s="34" t="s">
        <v>1998</v>
      </c>
      <c s="35" t="s">
        <v>5</v>
      </c>
      <c s="6" t="s">
        <v>1999</v>
      </c>
      <c s="36" t="s">
        <v>80</v>
      </c>
      <c s="37">
        <v>1</v>
      </c>
      <c s="36">
        <v>0</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65.75">
      <c r="A159" t="s">
        <v>56</v>
      </c>
      <c r="E159" s="39" t="s">
        <v>607</v>
      </c>
    </row>
    <row r="160" spans="1:16" ht="12.75">
      <c r="A160" t="s">
        <v>49</v>
      </c>
      <c s="34" t="s">
        <v>194</v>
      </c>
      <c s="34" t="s">
        <v>933</v>
      </c>
      <c s="35" t="s">
        <v>5</v>
      </c>
      <c s="6" t="s">
        <v>934</v>
      </c>
      <c s="36" t="s">
        <v>80</v>
      </c>
      <c s="37">
        <v>2</v>
      </c>
      <c s="36">
        <v>0</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14.75">
      <c r="A163" t="s">
        <v>56</v>
      </c>
      <c r="E163" s="39" t="s">
        <v>754</v>
      </c>
    </row>
    <row r="164" spans="1:16" ht="12.75">
      <c r="A164" t="s">
        <v>49</v>
      </c>
      <c s="34" t="s">
        <v>198</v>
      </c>
      <c s="34" t="s">
        <v>2000</v>
      </c>
      <c s="35" t="s">
        <v>5</v>
      </c>
      <c s="6" t="s">
        <v>2001</v>
      </c>
      <c s="36" t="s">
        <v>80</v>
      </c>
      <c s="37">
        <v>2</v>
      </c>
      <c s="36">
        <v>0</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56</v>
      </c>
      <c r="E167" s="39" t="s">
        <v>591</v>
      </c>
    </row>
    <row r="168" spans="1:16" ht="12.75">
      <c r="A168" t="s">
        <v>49</v>
      </c>
      <c s="34" t="s">
        <v>202</v>
      </c>
      <c s="34" t="s">
        <v>935</v>
      </c>
      <c s="35" t="s">
        <v>5</v>
      </c>
      <c s="6" t="s">
        <v>936</v>
      </c>
      <c s="36" t="s">
        <v>80</v>
      </c>
      <c s="37">
        <v>2</v>
      </c>
      <c s="36">
        <v>0</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14.75">
      <c r="A171" t="s">
        <v>56</v>
      </c>
      <c r="E171" s="39" t="s">
        <v>754</v>
      </c>
    </row>
    <row r="172" spans="1:16" ht="12.75">
      <c r="A172" t="s">
        <v>49</v>
      </c>
      <c s="34" t="s">
        <v>206</v>
      </c>
      <c s="34" t="s">
        <v>2002</v>
      </c>
      <c s="35" t="s">
        <v>5</v>
      </c>
      <c s="6" t="s">
        <v>2003</v>
      </c>
      <c s="36" t="s">
        <v>80</v>
      </c>
      <c s="37">
        <v>2</v>
      </c>
      <c s="36">
        <v>0</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56</v>
      </c>
      <c r="E175" s="39" t="s">
        <v>591</v>
      </c>
    </row>
    <row r="176" spans="1:16" ht="12.75">
      <c r="A176" t="s">
        <v>49</v>
      </c>
      <c s="34" t="s">
        <v>210</v>
      </c>
      <c s="34" t="s">
        <v>2004</v>
      </c>
      <c s="35" t="s">
        <v>5</v>
      </c>
      <c s="6" t="s">
        <v>2005</v>
      </c>
      <c s="36" t="s">
        <v>80</v>
      </c>
      <c s="37">
        <v>2</v>
      </c>
      <c s="36">
        <v>0</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56</v>
      </c>
      <c r="E179" s="39" t="s">
        <v>832</v>
      </c>
    </row>
    <row r="180" spans="1:16" ht="12.75">
      <c r="A180" t="s">
        <v>49</v>
      </c>
      <c s="34" t="s">
        <v>214</v>
      </c>
      <c s="34" t="s">
        <v>937</v>
      </c>
      <c s="35" t="s">
        <v>5</v>
      </c>
      <c s="6" t="s">
        <v>938</v>
      </c>
      <c s="36" t="s">
        <v>80</v>
      </c>
      <c s="37">
        <v>2</v>
      </c>
      <c s="36">
        <v>0</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56</v>
      </c>
      <c r="E183" s="39" t="s">
        <v>832</v>
      </c>
    </row>
    <row r="184" spans="1:16" ht="12.75">
      <c r="A184" t="s">
        <v>49</v>
      </c>
      <c s="34" t="s">
        <v>218</v>
      </c>
      <c s="34" t="s">
        <v>839</v>
      </c>
      <c s="35" t="s">
        <v>5</v>
      </c>
      <c s="6" t="s">
        <v>840</v>
      </c>
      <c s="36" t="s">
        <v>80</v>
      </c>
      <c s="37">
        <v>6</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65.75">
      <c r="A187" t="s">
        <v>56</v>
      </c>
      <c r="E187" s="39" t="s">
        <v>610</v>
      </c>
    </row>
    <row r="188" spans="1:16" ht="12.75">
      <c r="A188" t="s">
        <v>49</v>
      </c>
      <c s="34" t="s">
        <v>222</v>
      </c>
      <c s="34" t="s">
        <v>841</v>
      </c>
      <c s="35" t="s">
        <v>5</v>
      </c>
      <c s="6" t="s">
        <v>842</v>
      </c>
      <c s="36" t="s">
        <v>80</v>
      </c>
      <c s="37">
        <v>6</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56</v>
      </c>
      <c r="E191" s="39" t="s">
        <v>591</v>
      </c>
    </row>
    <row r="192" spans="1:16" ht="12.75">
      <c r="A192" t="s">
        <v>49</v>
      </c>
      <c s="34" t="s">
        <v>226</v>
      </c>
      <c s="34" t="s">
        <v>853</v>
      </c>
      <c s="35" t="s">
        <v>5</v>
      </c>
      <c s="6" t="s">
        <v>854</v>
      </c>
      <c s="36" t="s">
        <v>80</v>
      </c>
      <c s="37">
        <v>2</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65.75">
      <c r="A195" t="s">
        <v>56</v>
      </c>
      <c r="E195" s="39" t="s">
        <v>610</v>
      </c>
    </row>
    <row r="196" spans="1:16" ht="12.75">
      <c r="A196" t="s">
        <v>49</v>
      </c>
      <c s="34" t="s">
        <v>230</v>
      </c>
      <c s="34" t="s">
        <v>855</v>
      </c>
      <c s="35" t="s">
        <v>5</v>
      </c>
      <c s="6" t="s">
        <v>856</v>
      </c>
      <c s="36" t="s">
        <v>80</v>
      </c>
      <c s="37">
        <v>2</v>
      </c>
      <c s="36">
        <v>0</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27.5">
      <c r="A199" t="s">
        <v>56</v>
      </c>
      <c r="E199" s="39" t="s">
        <v>591</v>
      </c>
    </row>
    <row r="200" spans="1:16" ht="12.75">
      <c r="A200" t="s">
        <v>49</v>
      </c>
      <c s="34" t="s">
        <v>234</v>
      </c>
      <c s="34" t="s">
        <v>616</v>
      </c>
      <c s="35" t="s">
        <v>5</v>
      </c>
      <c s="6" t="s">
        <v>617</v>
      </c>
      <c s="36" t="s">
        <v>80</v>
      </c>
      <c s="37">
        <v>1</v>
      </c>
      <c s="36">
        <v>0</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65.75">
      <c r="A203" t="s">
        <v>56</v>
      </c>
      <c r="E203" s="39" t="s">
        <v>323</v>
      </c>
    </row>
    <row r="204" spans="1:16" ht="12.75">
      <c r="A204" t="s">
        <v>49</v>
      </c>
      <c s="34" t="s">
        <v>238</v>
      </c>
      <c s="34" t="s">
        <v>618</v>
      </c>
      <c s="35" t="s">
        <v>5</v>
      </c>
      <c s="6" t="s">
        <v>619</v>
      </c>
      <c s="36" t="s">
        <v>80</v>
      </c>
      <c s="37">
        <v>1</v>
      </c>
      <c s="36">
        <v>0</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56</v>
      </c>
      <c r="E207" s="39" t="s">
        <v>327</v>
      </c>
    </row>
    <row r="208" spans="1:16" ht="12.75">
      <c r="A208" t="s">
        <v>49</v>
      </c>
      <c s="34" t="s">
        <v>242</v>
      </c>
      <c s="34" t="s">
        <v>620</v>
      </c>
      <c s="35" t="s">
        <v>5</v>
      </c>
      <c s="6" t="s">
        <v>621</v>
      </c>
      <c s="36" t="s">
        <v>80</v>
      </c>
      <c s="37">
        <v>1</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65.75">
      <c r="A211" t="s">
        <v>56</v>
      </c>
      <c r="E211" s="39" t="s">
        <v>607</v>
      </c>
    </row>
    <row r="212" spans="1:16" ht="12.75">
      <c r="A212" t="s">
        <v>49</v>
      </c>
      <c s="34" t="s">
        <v>246</v>
      </c>
      <c s="34" t="s">
        <v>944</v>
      </c>
      <c s="35" t="s">
        <v>5</v>
      </c>
      <c s="6" t="s">
        <v>945</v>
      </c>
      <c s="36" t="s">
        <v>80</v>
      </c>
      <c s="37">
        <v>2</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65.75">
      <c r="A215" t="s">
        <v>56</v>
      </c>
      <c r="E215" s="39" t="s">
        <v>610</v>
      </c>
    </row>
    <row r="216" spans="1:16" ht="12.75">
      <c r="A216" t="s">
        <v>49</v>
      </c>
      <c s="34" t="s">
        <v>250</v>
      </c>
      <c s="34" t="s">
        <v>946</v>
      </c>
      <c s="35" t="s">
        <v>5</v>
      </c>
      <c s="6" t="s">
        <v>947</v>
      </c>
      <c s="36" t="s">
        <v>80</v>
      </c>
      <c s="37">
        <v>2</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56</v>
      </c>
      <c r="E219" s="39" t="s">
        <v>591</v>
      </c>
    </row>
    <row r="220" spans="1:16" ht="12.75">
      <c r="A220" t="s">
        <v>49</v>
      </c>
      <c s="34" t="s">
        <v>254</v>
      </c>
      <c s="34" t="s">
        <v>862</v>
      </c>
      <c s="35" t="s">
        <v>5</v>
      </c>
      <c s="6" t="s">
        <v>863</v>
      </c>
      <c s="36" t="s">
        <v>80</v>
      </c>
      <c s="37">
        <v>1</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56</v>
      </c>
      <c r="E223" s="39" t="s">
        <v>864</v>
      </c>
    </row>
    <row r="224" spans="1:16" ht="25.5">
      <c r="A224" t="s">
        <v>49</v>
      </c>
      <c s="34" t="s">
        <v>258</v>
      </c>
      <c s="34" t="s">
        <v>865</v>
      </c>
      <c s="35" t="s">
        <v>5</v>
      </c>
      <c s="6" t="s">
        <v>866</v>
      </c>
      <c s="36" t="s">
        <v>80</v>
      </c>
      <c s="37">
        <v>15</v>
      </c>
      <c s="36">
        <v>0</v>
      </c>
      <c s="36">
        <f>ROUND(G224*H224,6)</f>
      </c>
      <c r="L224" s="38">
        <v>0</v>
      </c>
      <c s="32">
        <f>ROUND(ROUND(L224,2)*ROUND(G224,3),2)</f>
      </c>
      <c s="36" t="s">
        <v>53</v>
      </c>
      <c>
        <f>(M224*21)/100</f>
      </c>
      <c t="s">
        <v>27</v>
      </c>
    </row>
    <row r="225" spans="1:5" ht="12.75">
      <c r="A225" s="35" t="s">
        <v>54</v>
      </c>
      <c r="E225" s="39" t="s">
        <v>5</v>
      </c>
    </row>
    <row r="226" spans="1:5" ht="12.75">
      <c r="A226" s="35" t="s">
        <v>55</v>
      </c>
      <c r="E226" s="40" t="s">
        <v>5</v>
      </c>
    </row>
    <row r="227" spans="1:5" ht="127.5">
      <c r="A227" t="s">
        <v>56</v>
      </c>
      <c r="E227" s="39" t="s">
        <v>867</v>
      </c>
    </row>
    <row r="228" spans="1:16" ht="25.5">
      <c r="A228" t="s">
        <v>49</v>
      </c>
      <c s="34" t="s">
        <v>262</v>
      </c>
      <c s="34" t="s">
        <v>2006</v>
      </c>
      <c s="35" t="s">
        <v>5</v>
      </c>
      <c s="6" t="s">
        <v>2007</v>
      </c>
      <c s="36" t="s">
        <v>812</v>
      </c>
      <c s="37">
        <v>15</v>
      </c>
      <c s="36">
        <v>0</v>
      </c>
      <c s="36">
        <f>ROUND(G228*H228,6)</f>
      </c>
      <c r="L228" s="38">
        <v>0</v>
      </c>
      <c s="32">
        <f>ROUND(ROUND(L228,2)*ROUND(G228,3),2)</f>
      </c>
      <c s="36" t="s">
        <v>53</v>
      </c>
      <c>
        <f>(M228*21)/100</f>
      </c>
      <c t="s">
        <v>27</v>
      </c>
    </row>
    <row r="229" spans="1:5" ht="12.75">
      <c r="A229" s="35" t="s">
        <v>54</v>
      </c>
      <c r="E229" s="39" t="s">
        <v>5</v>
      </c>
    </row>
    <row r="230" spans="1:5" ht="12.75">
      <c r="A230" s="35" t="s">
        <v>55</v>
      </c>
      <c r="E230" s="40" t="s">
        <v>5</v>
      </c>
    </row>
    <row r="231" spans="1:5" ht="127.5">
      <c r="A231" t="s">
        <v>56</v>
      </c>
      <c r="E231" s="39" t="s">
        <v>813</v>
      </c>
    </row>
    <row r="232" spans="1:16" ht="25.5">
      <c r="A232" t="s">
        <v>49</v>
      </c>
      <c s="34" t="s">
        <v>266</v>
      </c>
      <c s="34" t="s">
        <v>2008</v>
      </c>
      <c s="35" t="s">
        <v>5</v>
      </c>
      <c s="6" t="s">
        <v>2009</v>
      </c>
      <c s="36" t="s">
        <v>2010</v>
      </c>
      <c s="37">
        <v>1</v>
      </c>
      <c s="36">
        <v>0</v>
      </c>
      <c s="36">
        <f>ROUND(G232*H232,6)</f>
      </c>
      <c r="L232" s="38">
        <v>0</v>
      </c>
      <c s="32">
        <f>ROUND(ROUND(L232,2)*ROUND(G232,3),2)</f>
      </c>
      <c s="36" t="s">
        <v>53</v>
      </c>
      <c>
        <f>(M232*21)/100</f>
      </c>
      <c t="s">
        <v>27</v>
      </c>
    </row>
    <row r="233" spans="1:5" ht="12.75">
      <c r="A233" s="35" t="s">
        <v>54</v>
      </c>
      <c r="E233" s="39" t="s">
        <v>5</v>
      </c>
    </row>
    <row r="234" spans="1:5" ht="12.75">
      <c r="A234" s="35" t="s">
        <v>55</v>
      </c>
      <c r="E234" s="40" t="s">
        <v>5</v>
      </c>
    </row>
    <row r="235" spans="1:5" ht="127.5">
      <c r="A235" t="s">
        <v>56</v>
      </c>
      <c r="E235" s="39" t="s">
        <v>2011</v>
      </c>
    </row>
    <row r="236" spans="1:16" ht="12.75">
      <c r="A236" t="s">
        <v>49</v>
      </c>
      <c s="34" t="s">
        <v>270</v>
      </c>
      <c s="34" t="s">
        <v>2012</v>
      </c>
      <c s="35" t="s">
        <v>5</v>
      </c>
      <c s="6" t="s">
        <v>2013</v>
      </c>
      <c s="36" t="s">
        <v>971</v>
      </c>
      <c s="37">
        <v>12</v>
      </c>
      <c s="36">
        <v>0</v>
      </c>
      <c s="36">
        <f>ROUND(G236*H236,6)</f>
      </c>
      <c r="L236" s="38">
        <v>0</v>
      </c>
      <c s="32">
        <f>ROUND(ROUND(L236,2)*ROUND(G236,3),2)</f>
      </c>
      <c s="36" t="s">
        <v>53</v>
      </c>
      <c>
        <f>(M236*21)/100</f>
      </c>
      <c t="s">
        <v>27</v>
      </c>
    </row>
    <row r="237" spans="1:5" ht="12.75">
      <c r="A237" s="35" t="s">
        <v>54</v>
      </c>
      <c r="E237" s="39" t="s">
        <v>5</v>
      </c>
    </row>
    <row r="238" spans="1:5" ht="12.75">
      <c r="A238" s="35" t="s">
        <v>55</v>
      </c>
      <c r="E238" s="40" t="s">
        <v>5</v>
      </c>
    </row>
    <row r="239" spans="1:5" ht="165.75">
      <c r="A239" t="s">
        <v>56</v>
      </c>
      <c r="E239" s="39" t="s">
        <v>2014</v>
      </c>
    </row>
    <row r="240" spans="1:16" ht="12.75">
      <c r="A240" t="s">
        <v>49</v>
      </c>
      <c s="34" t="s">
        <v>274</v>
      </c>
      <c s="34" t="s">
        <v>950</v>
      </c>
      <c s="35" t="s">
        <v>5</v>
      </c>
      <c s="6" t="s">
        <v>951</v>
      </c>
      <c s="36" t="s">
        <v>80</v>
      </c>
      <c s="37">
        <v>24</v>
      </c>
      <c s="36">
        <v>0</v>
      </c>
      <c s="36">
        <f>ROUND(G240*H240,6)</f>
      </c>
      <c r="L240" s="38">
        <v>0</v>
      </c>
      <c s="32">
        <f>ROUND(ROUND(L240,2)*ROUND(G240,3),2)</f>
      </c>
      <c s="36" t="s">
        <v>53</v>
      </c>
      <c>
        <f>(M240*21)/100</f>
      </c>
      <c t="s">
        <v>27</v>
      </c>
    </row>
    <row r="241" spans="1:5" ht="12.75">
      <c r="A241" s="35" t="s">
        <v>54</v>
      </c>
      <c r="E241" s="39" t="s">
        <v>5</v>
      </c>
    </row>
    <row r="242" spans="1:5" ht="12.75">
      <c r="A242" s="35" t="s">
        <v>55</v>
      </c>
      <c r="E242" s="40" t="s">
        <v>5</v>
      </c>
    </row>
    <row r="243" spans="1:5" ht="102">
      <c r="A243" t="s">
        <v>56</v>
      </c>
      <c r="E243" s="39" t="s">
        <v>2015</v>
      </c>
    </row>
    <row r="244" spans="1:16" ht="12.75">
      <c r="A244" t="s">
        <v>49</v>
      </c>
      <c s="34" t="s">
        <v>279</v>
      </c>
      <c s="34" t="s">
        <v>953</v>
      </c>
      <c s="35" t="s">
        <v>5</v>
      </c>
      <c s="6" t="s">
        <v>954</v>
      </c>
      <c s="36" t="s">
        <v>80</v>
      </c>
      <c s="37">
        <v>24</v>
      </c>
      <c s="36">
        <v>0</v>
      </c>
      <c s="36">
        <f>ROUND(G244*H244,6)</f>
      </c>
      <c r="L244" s="38">
        <v>0</v>
      </c>
      <c s="32">
        <f>ROUND(ROUND(L244,2)*ROUND(G244,3),2)</f>
      </c>
      <c s="36" t="s">
        <v>53</v>
      </c>
      <c>
        <f>(M244*21)/100</f>
      </c>
      <c t="s">
        <v>27</v>
      </c>
    </row>
    <row r="245" spans="1:5" ht="12.75">
      <c r="A245" s="35" t="s">
        <v>54</v>
      </c>
      <c r="E245" s="39" t="s">
        <v>5</v>
      </c>
    </row>
    <row r="246" spans="1:5" ht="12.75">
      <c r="A246" s="35" t="s">
        <v>55</v>
      </c>
      <c r="E246" s="40" t="s">
        <v>5</v>
      </c>
    </row>
    <row r="247" spans="1:5" ht="102">
      <c r="A247" t="s">
        <v>56</v>
      </c>
      <c r="E247" s="39" t="s">
        <v>2016</v>
      </c>
    </row>
    <row r="248" spans="1:16" ht="12.75">
      <c r="A248" t="s">
        <v>49</v>
      </c>
      <c s="34" t="s">
        <v>283</v>
      </c>
      <c s="34" t="s">
        <v>642</v>
      </c>
      <c s="35" t="s">
        <v>5</v>
      </c>
      <c s="6" t="s">
        <v>643</v>
      </c>
      <c s="36" t="s">
        <v>428</v>
      </c>
      <c s="37">
        <v>1</v>
      </c>
      <c s="36">
        <v>0</v>
      </c>
      <c s="36">
        <f>ROUND(G248*H248,6)</f>
      </c>
      <c r="L248" s="38">
        <v>0</v>
      </c>
      <c s="32">
        <f>ROUND(ROUND(L248,2)*ROUND(G248,3),2)</f>
      </c>
      <c s="36" t="s">
        <v>53</v>
      </c>
      <c>
        <f>(M248*21)/100</f>
      </c>
      <c t="s">
        <v>27</v>
      </c>
    </row>
    <row r="249" spans="1:5" ht="12.75">
      <c r="A249" s="35" t="s">
        <v>54</v>
      </c>
      <c r="E249" s="39" t="s">
        <v>5</v>
      </c>
    </row>
    <row r="250" spans="1:5" ht="12.75">
      <c r="A250" s="35" t="s">
        <v>55</v>
      </c>
      <c r="E250" s="40" t="s">
        <v>5</v>
      </c>
    </row>
    <row r="251" spans="1:5" ht="140.25">
      <c r="A251" t="s">
        <v>56</v>
      </c>
      <c r="E251" s="39" t="s">
        <v>644</v>
      </c>
    </row>
    <row r="252" spans="1:16" ht="25.5">
      <c r="A252" t="s">
        <v>49</v>
      </c>
      <c s="34" t="s">
        <v>287</v>
      </c>
      <c s="34" t="s">
        <v>2017</v>
      </c>
      <c s="35" t="s">
        <v>5</v>
      </c>
      <c s="6" t="s">
        <v>2018</v>
      </c>
      <c s="36" t="s">
        <v>65</v>
      </c>
      <c s="37">
        <v>75</v>
      </c>
      <c s="36">
        <v>0</v>
      </c>
      <c s="36">
        <f>ROUND(G252*H252,6)</f>
      </c>
      <c r="L252" s="38">
        <v>0</v>
      </c>
      <c s="32">
        <f>ROUND(ROUND(L252,2)*ROUND(G252,3),2)</f>
      </c>
      <c s="36" t="s">
        <v>53</v>
      </c>
      <c>
        <f>(M252*21)/100</f>
      </c>
      <c t="s">
        <v>27</v>
      </c>
    </row>
    <row r="253" spans="1:5" ht="12.75">
      <c r="A253" s="35" t="s">
        <v>54</v>
      </c>
      <c r="E253" s="39" t="s">
        <v>5</v>
      </c>
    </row>
    <row r="254" spans="1:5" ht="12.75">
      <c r="A254" s="35" t="s">
        <v>55</v>
      </c>
      <c r="E254" s="40" t="s">
        <v>5</v>
      </c>
    </row>
    <row r="255" spans="1:5" ht="127.5">
      <c r="A255" t="s">
        <v>56</v>
      </c>
      <c r="E255" s="39" t="s">
        <v>2019</v>
      </c>
    </row>
    <row r="256" spans="1:16" ht="12.75">
      <c r="A256" t="s">
        <v>49</v>
      </c>
      <c s="34" t="s">
        <v>291</v>
      </c>
      <c s="34" t="s">
        <v>969</v>
      </c>
      <c s="35" t="s">
        <v>5</v>
      </c>
      <c s="6" t="s">
        <v>970</v>
      </c>
      <c s="36" t="s">
        <v>971</v>
      </c>
      <c s="37">
        <v>12</v>
      </c>
      <c s="36">
        <v>0</v>
      </c>
      <c s="36">
        <f>ROUND(G256*H256,6)</f>
      </c>
      <c r="L256" s="38">
        <v>0</v>
      </c>
      <c s="32">
        <f>ROUND(ROUND(L256,2)*ROUND(G256,3),2)</f>
      </c>
      <c s="36" t="s">
        <v>53</v>
      </c>
      <c>
        <f>(M256*21)/100</f>
      </c>
      <c t="s">
        <v>27</v>
      </c>
    </row>
    <row r="257" spans="1:5" ht="12.75">
      <c r="A257" s="35" t="s">
        <v>54</v>
      </c>
      <c r="E257" s="39" t="s">
        <v>5</v>
      </c>
    </row>
    <row r="258" spans="1:5" ht="12.75">
      <c r="A258" s="35" t="s">
        <v>55</v>
      </c>
      <c r="E258" s="40" t="s">
        <v>5</v>
      </c>
    </row>
    <row r="259" spans="1:5" ht="153">
      <c r="A259" t="s">
        <v>56</v>
      </c>
      <c r="E259" s="39" t="s">
        <v>2020</v>
      </c>
    </row>
    <row r="260" spans="1:16" ht="12.75">
      <c r="A260" t="s">
        <v>49</v>
      </c>
      <c s="34" t="s">
        <v>295</v>
      </c>
      <c s="34" t="s">
        <v>973</v>
      </c>
      <c s="35" t="s">
        <v>5</v>
      </c>
      <c s="6" t="s">
        <v>791</v>
      </c>
      <c s="36" t="s">
        <v>65</v>
      </c>
      <c s="37">
        <v>110</v>
      </c>
      <c s="36">
        <v>0</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91.25">
      <c r="A263" t="s">
        <v>56</v>
      </c>
      <c r="E263" s="39" t="s">
        <v>1040</v>
      </c>
    </row>
    <row r="264" spans="1:13" ht="12.75">
      <c r="A264" t="s">
        <v>46</v>
      </c>
      <c r="C264" s="31" t="s">
        <v>649</v>
      </c>
      <c r="E264" s="33" t="s">
        <v>650</v>
      </c>
      <c r="J264" s="32">
        <f>0</f>
      </c>
      <c s="32">
        <f>0</f>
      </c>
      <c s="32">
        <f>0+L265+L269+L273+L277+L281</f>
      </c>
      <c s="32">
        <f>0+M265+M269+M273+M277+M281</f>
      </c>
    </row>
    <row r="265" spans="1:16" ht="25.5">
      <c r="A265" t="s">
        <v>49</v>
      </c>
      <c s="34" t="s">
        <v>299</v>
      </c>
      <c s="34" t="s">
        <v>975</v>
      </c>
      <c s="35" t="s">
        <v>652</v>
      </c>
      <c s="6" t="s">
        <v>976</v>
      </c>
      <c s="36" t="s">
        <v>654</v>
      </c>
      <c s="37">
        <v>3</v>
      </c>
      <c s="36">
        <v>0</v>
      </c>
      <c s="36">
        <f>ROUND(G265*H265,6)</f>
      </c>
      <c r="L265" s="38">
        <v>0</v>
      </c>
      <c s="32">
        <f>ROUND(ROUND(L265,2)*ROUND(G265,3),2)</f>
      </c>
      <c s="36" t="s">
        <v>655</v>
      </c>
      <c>
        <f>(M265*21)/100</f>
      </c>
      <c t="s">
        <v>27</v>
      </c>
    </row>
    <row r="266" spans="1:5" ht="12.75">
      <c r="A266" s="35" t="s">
        <v>54</v>
      </c>
      <c r="E266" s="39" t="s">
        <v>656</v>
      </c>
    </row>
    <row r="267" spans="1:5" ht="12.75">
      <c r="A267" s="35" t="s">
        <v>55</v>
      </c>
      <c r="E267" s="40" t="s">
        <v>5</v>
      </c>
    </row>
    <row r="268" spans="1:5" ht="165.75">
      <c r="A268" t="s">
        <v>56</v>
      </c>
      <c r="E268" s="39" t="s">
        <v>657</v>
      </c>
    </row>
    <row r="269" spans="1:16" ht="25.5">
      <c r="A269" t="s">
        <v>49</v>
      </c>
      <c s="34" t="s">
        <v>303</v>
      </c>
      <c s="34" t="s">
        <v>651</v>
      </c>
      <c s="35" t="s">
        <v>652</v>
      </c>
      <c s="6" t="s">
        <v>653</v>
      </c>
      <c s="36" t="s">
        <v>654</v>
      </c>
      <c s="37">
        <v>0.005</v>
      </c>
      <c s="36">
        <v>0</v>
      </c>
      <c s="36">
        <f>ROUND(G269*H269,6)</f>
      </c>
      <c r="L269" s="38">
        <v>0</v>
      </c>
      <c s="32">
        <f>ROUND(ROUND(L269,2)*ROUND(G269,3),2)</f>
      </c>
      <c s="36" t="s">
        <v>655</v>
      </c>
      <c>
        <f>(M269*21)/100</f>
      </c>
      <c t="s">
        <v>27</v>
      </c>
    </row>
    <row r="270" spans="1:5" ht="12.75">
      <c r="A270" s="35" t="s">
        <v>54</v>
      </c>
      <c r="E270" s="39" t="s">
        <v>656</v>
      </c>
    </row>
    <row r="271" spans="1:5" ht="12.75">
      <c r="A271" s="35" t="s">
        <v>55</v>
      </c>
      <c r="E271" s="40" t="s">
        <v>5</v>
      </c>
    </row>
    <row r="272" spans="1:5" ht="165.75">
      <c r="A272" t="s">
        <v>56</v>
      </c>
      <c r="E272" s="39" t="s">
        <v>657</v>
      </c>
    </row>
    <row r="273" spans="1:16" ht="38.25">
      <c r="A273" t="s">
        <v>49</v>
      </c>
      <c s="34" t="s">
        <v>307</v>
      </c>
      <c s="34" t="s">
        <v>658</v>
      </c>
      <c s="35" t="s">
        <v>652</v>
      </c>
      <c s="6" t="s">
        <v>659</v>
      </c>
      <c s="36" t="s">
        <v>654</v>
      </c>
      <c s="37">
        <v>0.015</v>
      </c>
      <c s="36">
        <v>0</v>
      </c>
      <c s="36">
        <f>ROUND(G273*H273,6)</f>
      </c>
      <c r="L273" s="38">
        <v>0</v>
      </c>
      <c s="32">
        <f>ROUND(ROUND(L273,2)*ROUND(G273,3),2)</f>
      </c>
      <c s="36" t="s">
        <v>655</v>
      </c>
      <c>
        <f>(M273*21)/100</f>
      </c>
      <c t="s">
        <v>27</v>
      </c>
    </row>
    <row r="274" spans="1:5" ht="25.5">
      <c r="A274" s="35" t="s">
        <v>54</v>
      </c>
      <c r="E274" s="39" t="s">
        <v>660</v>
      </c>
    </row>
    <row r="275" spans="1:5" ht="12.75">
      <c r="A275" s="35" t="s">
        <v>55</v>
      </c>
      <c r="E275" s="40" t="s">
        <v>5</v>
      </c>
    </row>
    <row r="276" spans="1:5" ht="165.75">
      <c r="A276" t="s">
        <v>56</v>
      </c>
      <c r="E276" s="39" t="s">
        <v>657</v>
      </c>
    </row>
    <row r="277" spans="1:16" ht="25.5">
      <c r="A277" t="s">
        <v>49</v>
      </c>
      <c s="34" t="s">
        <v>311</v>
      </c>
      <c s="34" t="s">
        <v>661</v>
      </c>
      <c s="35" t="s">
        <v>652</v>
      </c>
      <c s="6" t="s">
        <v>662</v>
      </c>
      <c s="36" t="s">
        <v>654</v>
      </c>
      <c s="37">
        <v>0.02</v>
      </c>
      <c s="36">
        <v>0</v>
      </c>
      <c s="36">
        <f>ROUND(G277*H277,6)</f>
      </c>
      <c r="L277" s="38">
        <v>0</v>
      </c>
      <c s="32">
        <f>ROUND(ROUND(L277,2)*ROUND(G277,3),2)</f>
      </c>
      <c s="36" t="s">
        <v>655</v>
      </c>
      <c>
        <f>(M277*21)/100</f>
      </c>
      <c t="s">
        <v>27</v>
      </c>
    </row>
    <row r="278" spans="1:5" ht="25.5">
      <c r="A278" s="35" t="s">
        <v>54</v>
      </c>
      <c r="E278" s="39" t="s">
        <v>663</v>
      </c>
    </row>
    <row r="279" spans="1:5" ht="12.75">
      <c r="A279" s="35" t="s">
        <v>55</v>
      </c>
      <c r="E279" s="40" t="s">
        <v>5</v>
      </c>
    </row>
    <row r="280" spans="1:5" ht="165.75">
      <c r="A280" t="s">
        <v>56</v>
      </c>
      <c r="E280" s="39" t="s">
        <v>657</v>
      </c>
    </row>
    <row r="281" spans="1:16" ht="25.5">
      <c r="A281" t="s">
        <v>49</v>
      </c>
      <c s="34" t="s">
        <v>315</v>
      </c>
      <c s="34" t="s">
        <v>977</v>
      </c>
      <c s="35" t="s">
        <v>652</v>
      </c>
      <c s="6" t="s">
        <v>978</v>
      </c>
      <c s="36" t="s">
        <v>654</v>
      </c>
      <c s="37">
        <v>0.005</v>
      </c>
      <c s="36">
        <v>0</v>
      </c>
      <c s="36">
        <f>ROUND(G281*H281,6)</f>
      </c>
      <c r="L281" s="38">
        <v>0</v>
      </c>
      <c s="32">
        <f>ROUND(ROUND(L281,2)*ROUND(G281,3),2)</f>
      </c>
      <c s="36" t="s">
        <v>655</v>
      </c>
      <c>
        <f>(M281*21)/100</f>
      </c>
      <c t="s">
        <v>27</v>
      </c>
    </row>
    <row r="282" spans="1:5" ht="12.75">
      <c r="A282" s="35" t="s">
        <v>54</v>
      </c>
      <c r="E282" s="39" t="s">
        <v>656</v>
      </c>
    </row>
    <row r="283" spans="1:5" ht="12.75">
      <c r="A283" s="35" t="s">
        <v>55</v>
      </c>
      <c r="E283" s="40" t="s">
        <v>5</v>
      </c>
    </row>
    <row r="284" spans="1:5" ht="165.75">
      <c r="A284" t="s">
        <v>56</v>
      </c>
      <c r="E284"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2021</v>
      </c>
      <c s="41">
        <f>Rekapitulace!C37</f>
      </c>
      <c s="20" t="s">
        <v>0</v>
      </c>
      <c t="s">
        <v>23</v>
      </c>
      <c t="s">
        <v>27</v>
      </c>
    </row>
    <row r="4" spans="1:16" ht="32" customHeight="1">
      <c r="A4" s="24" t="s">
        <v>20</v>
      </c>
      <c s="25" t="s">
        <v>28</v>
      </c>
      <c s="27" t="s">
        <v>2021</v>
      </c>
      <c r="E4" s="26" t="s">
        <v>2022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COUNTIFS(L8:L181,"=0",A8:A181,"P")+COUNTIFS(L8:L181,"",A8:A181,"P")+SUM(Q8:Q181)</f>
      </c>
    </row>
    <row r="8" spans="1:13" ht="12.75">
      <c r="A8" t="s">
        <v>44</v>
      </c>
      <c r="C8" s="28" t="s">
        <v>2025</v>
      </c>
      <c r="E8" s="30" t="s">
        <v>2024</v>
      </c>
      <c r="J8" s="29">
        <f>0+J9+J14+J75+J84+J105+J114+J159+J172</f>
      </c>
      <c s="29">
        <f>0+K9+K14+K75+K84+K105+K114+K159+K172</f>
      </c>
      <c s="29">
        <f>0+L9+L14+L75+L84+L105+L114+L159+L172</f>
      </c>
      <c s="29">
        <f>0+M9+M14+M75+M84+M105+M114+M159+M172</f>
      </c>
    </row>
    <row r="9" spans="1:13" ht="12.75">
      <c r="A9" t="s">
        <v>46</v>
      </c>
      <c r="C9" s="31" t="s">
        <v>331</v>
      </c>
      <c r="E9" s="33" t="s">
        <v>1226</v>
      </c>
      <c r="J9" s="32">
        <f>0</f>
      </c>
      <c s="32">
        <f>0</f>
      </c>
      <c s="32">
        <f>0+L10</f>
      </c>
      <c s="32">
        <f>0+M10</f>
      </c>
    </row>
    <row r="10" spans="1:16" ht="12.75">
      <c r="A10" t="s">
        <v>49</v>
      </c>
      <c s="34" t="s">
        <v>47</v>
      </c>
      <c s="34" t="s">
        <v>2026</v>
      </c>
      <c s="35" t="s">
        <v>5</v>
      </c>
      <c s="6" t="s">
        <v>2027</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1498</v>
      </c>
    </row>
    <row r="14" spans="1:13" ht="12.75">
      <c r="A14" t="s">
        <v>46</v>
      </c>
      <c r="C14" s="31" t="s">
        <v>47</v>
      </c>
      <c r="E14" s="33" t="s">
        <v>48</v>
      </c>
      <c r="J14" s="32">
        <f>0</f>
      </c>
      <c s="32">
        <f>0</f>
      </c>
      <c s="32">
        <f>0+L15+L19+L23+L27+L31+L35+L39+L43+L47+L51+L55+L59+L63+L67+L71</f>
      </c>
      <c s="32">
        <f>0+M15+M19+M23+M27+M31+M35+M39+M43+M47+M51+M55+M59+M63+M67+M71</f>
      </c>
    </row>
    <row r="15" spans="1:16" ht="12.75">
      <c r="A15" t="s">
        <v>49</v>
      </c>
      <c s="34" t="s">
        <v>27</v>
      </c>
      <c s="34" t="s">
        <v>2028</v>
      </c>
      <c s="35" t="s">
        <v>5</v>
      </c>
      <c s="6" t="s">
        <v>2029</v>
      </c>
      <c s="36" t="s">
        <v>74</v>
      </c>
      <c s="37">
        <v>40.8</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2.75">
      <c r="A18" t="s">
        <v>56</v>
      </c>
      <c r="E18" s="39" t="s">
        <v>2030</v>
      </c>
    </row>
    <row r="19" spans="1:16" ht="12.75">
      <c r="A19" t="s">
        <v>49</v>
      </c>
      <c s="34" t="s">
        <v>26</v>
      </c>
      <c s="34" t="s">
        <v>2031</v>
      </c>
      <c s="35" t="s">
        <v>5</v>
      </c>
      <c s="6" t="s">
        <v>2032</v>
      </c>
      <c s="36" t="s">
        <v>52</v>
      </c>
      <c s="37">
        <v>10.2</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63.75">
      <c r="A22" t="s">
        <v>56</v>
      </c>
      <c r="E22" s="39" t="s">
        <v>1240</v>
      </c>
    </row>
    <row r="23" spans="1:16" ht="25.5">
      <c r="A23" t="s">
        <v>49</v>
      </c>
      <c s="34" t="s">
        <v>62</v>
      </c>
      <c s="34" t="s">
        <v>1873</v>
      </c>
      <c s="35" t="s">
        <v>5</v>
      </c>
      <c s="6" t="s">
        <v>1874</v>
      </c>
      <c s="36" t="s">
        <v>52</v>
      </c>
      <c s="37">
        <v>26.8</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63.75">
      <c r="A26" t="s">
        <v>56</v>
      </c>
      <c r="E26" s="39" t="s">
        <v>1501</v>
      </c>
    </row>
    <row r="27" spans="1:16" ht="12.75">
      <c r="A27" t="s">
        <v>49</v>
      </c>
      <c s="34" t="s">
        <v>67</v>
      </c>
      <c s="34" t="s">
        <v>2033</v>
      </c>
      <c s="35" t="s">
        <v>5</v>
      </c>
      <c s="6" t="s">
        <v>2034</v>
      </c>
      <c s="36" t="s">
        <v>52</v>
      </c>
      <c s="37">
        <v>3.2</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63.75">
      <c r="A30" t="s">
        <v>56</v>
      </c>
      <c r="E30" s="39" t="s">
        <v>1240</v>
      </c>
    </row>
    <row r="31" spans="1:16" ht="12.75">
      <c r="A31" t="s">
        <v>49</v>
      </c>
      <c s="34" t="s">
        <v>71</v>
      </c>
      <c s="34" t="s">
        <v>2035</v>
      </c>
      <c s="35" t="s">
        <v>5</v>
      </c>
      <c s="6" t="s">
        <v>2036</v>
      </c>
      <c s="36" t="s">
        <v>277</v>
      </c>
      <c s="37">
        <v>400</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38.25">
      <c r="A34" t="s">
        <v>56</v>
      </c>
      <c r="E34" s="39" t="s">
        <v>2037</v>
      </c>
    </row>
    <row r="35" spans="1:16" ht="12.75">
      <c r="A35" t="s">
        <v>49</v>
      </c>
      <c s="34" t="s">
        <v>76</v>
      </c>
      <c s="34" t="s">
        <v>1748</v>
      </c>
      <c s="35" t="s">
        <v>5</v>
      </c>
      <c s="6" t="s">
        <v>1749</v>
      </c>
      <c s="36" t="s">
        <v>52</v>
      </c>
      <c s="37">
        <v>27.6</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344.25">
      <c r="A38" t="s">
        <v>56</v>
      </c>
      <c r="E38" s="39" t="s">
        <v>1750</v>
      </c>
    </row>
    <row r="39" spans="1:16" ht="12.75">
      <c r="A39" t="s">
        <v>49</v>
      </c>
      <c s="34" t="s">
        <v>82</v>
      </c>
      <c s="34" t="s">
        <v>50</v>
      </c>
      <c s="35" t="s">
        <v>5</v>
      </c>
      <c s="6" t="s">
        <v>51</v>
      </c>
      <c s="36" t="s">
        <v>52</v>
      </c>
      <c s="37">
        <v>594.7</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344.25">
      <c r="A42" t="s">
        <v>56</v>
      </c>
      <c r="E42" s="39" t="s">
        <v>57</v>
      </c>
    </row>
    <row r="43" spans="1:16" ht="12.75">
      <c r="A43" t="s">
        <v>49</v>
      </c>
      <c s="34" t="s">
        <v>86</v>
      </c>
      <c s="34" t="s">
        <v>1506</v>
      </c>
      <c s="35" t="s">
        <v>5</v>
      </c>
      <c s="6" t="s">
        <v>1507</v>
      </c>
      <c s="36" t="s">
        <v>52</v>
      </c>
      <c s="37">
        <v>622.3</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91.25">
      <c r="A46" t="s">
        <v>56</v>
      </c>
      <c r="E46" s="39" t="s">
        <v>1508</v>
      </c>
    </row>
    <row r="47" spans="1:16" ht="12.75">
      <c r="A47" t="s">
        <v>49</v>
      </c>
      <c s="34" t="s">
        <v>90</v>
      </c>
      <c s="34" t="s">
        <v>1876</v>
      </c>
      <c s="35" t="s">
        <v>5</v>
      </c>
      <c s="6" t="s">
        <v>1877</v>
      </c>
      <c s="36" t="s">
        <v>52</v>
      </c>
      <c s="37">
        <v>537.53</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242.25">
      <c r="A50" t="s">
        <v>56</v>
      </c>
      <c r="E50" s="39" t="s">
        <v>2038</v>
      </c>
    </row>
    <row r="51" spans="1:16" ht="12.75">
      <c r="A51" t="s">
        <v>49</v>
      </c>
      <c s="34" t="s">
        <v>94</v>
      </c>
      <c s="34" t="s">
        <v>1829</v>
      </c>
      <c s="35" t="s">
        <v>5</v>
      </c>
      <c s="6" t="s">
        <v>1830</v>
      </c>
      <c s="36" t="s">
        <v>52</v>
      </c>
      <c s="37">
        <v>74.3</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306">
      <c r="A54" t="s">
        <v>56</v>
      </c>
      <c r="E54" s="39" t="s">
        <v>1833</v>
      </c>
    </row>
    <row r="55" spans="1:16" ht="12.75">
      <c r="A55" t="s">
        <v>49</v>
      </c>
      <c s="34" t="s">
        <v>97</v>
      </c>
      <c s="34" t="s">
        <v>2039</v>
      </c>
      <c s="35" t="s">
        <v>5</v>
      </c>
      <c s="6" t="s">
        <v>2040</v>
      </c>
      <c s="36" t="s">
        <v>52</v>
      </c>
      <c s="37">
        <v>9.03</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267.75">
      <c r="A58" t="s">
        <v>56</v>
      </c>
      <c r="E58" s="39" t="s">
        <v>2041</v>
      </c>
    </row>
    <row r="59" spans="1:16" ht="12.75">
      <c r="A59" t="s">
        <v>49</v>
      </c>
      <c s="34" t="s">
        <v>101</v>
      </c>
      <c s="34" t="s">
        <v>1393</v>
      </c>
      <c s="35" t="s">
        <v>5</v>
      </c>
      <c s="6" t="s">
        <v>1394</v>
      </c>
      <c s="36" t="s">
        <v>74</v>
      </c>
      <c s="37">
        <v>85</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38.25">
      <c r="A62" t="s">
        <v>56</v>
      </c>
      <c r="E62" s="39" t="s">
        <v>1396</v>
      </c>
    </row>
    <row r="63" spans="1:16" ht="12.75">
      <c r="A63" t="s">
        <v>49</v>
      </c>
      <c s="34" t="s">
        <v>105</v>
      </c>
      <c s="34" t="s">
        <v>2042</v>
      </c>
      <c s="35" t="s">
        <v>5</v>
      </c>
      <c s="6" t="s">
        <v>2043</v>
      </c>
      <c s="36" t="s">
        <v>74</v>
      </c>
      <c s="37">
        <v>40.8</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38.25">
      <c r="A66" t="s">
        <v>56</v>
      </c>
      <c r="E66" s="39" t="s">
        <v>1756</v>
      </c>
    </row>
    <row r="67" spans="1:16" ht="12.75">
      <c r="A67" t="s">
        <v>49</v>
      </c>
      <c s="34" t="s">
        <v>109</v>
      </c>
      <c s="34" t="s">
        <v>2044</v>
      </c>
      <c s="35" t="s">
        <v>5</v>
      </c>
      <c s="6" t="s">
        <v>2045</v>
      </c>
      <c s="36" t="s">
        <v>74</v>
      </c>
      <c s="37">
        <v>40.8</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38.25">
      <c r="A70" t="s">
        <v>56</v>
      </c>
      <c r="E70" s="39" t="s">
        <v>2046</v>
      </c>
    </row>
    <row r="71" spans="1:16" ht="12.75">
      <c r="A71" t="s">
        <v>49</v>
      </c>
      <c s="34" t="s">
        <v>113</v>
      </c>
      <c s="34" t="s">
        <v>2047</v>
      </c>
      <c s="35" t="s">
        <v>5</v>
      </c>
      <c s="6" t="s">
        <v>2048</v>
      </c>
      <c s="36" t="s">
        <v>74</v>
      </c>
      <c s="37">
        <v>40.8</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38.25">
      <c r="A74" t="s">
        <v>56</v>
      </c>
      <c r="E74" s="39" t="s">
        <v>2049</v>
      </c>
    </row>
    <row r="75" spans="1:13" ht="12.75">
      <c r="A75" t="s">
        <v>46</v>
      </c>
      <c r="C75" s="31" t="s">
        <v>62</v>
      </c>
      <c r="E75" s="33" t="s">
        <v>1583</v>
      </c>
      <c r="J75" s="32">
        <f>0</f>
      </c>
      <c s="32">
        <f>0</f>
      </c>
      <c s="32">
        <f>0+L76+L80</f>
      </c>
      <c s="32">
        <f>0+M76+M80</f>
      </c>
    </row>
    <row r="76" spans="1:16" ht="12.75">
      <c r="A76" t="s">
        <v>49</v>
      </c>
      <c s="34" t="s">
        <v>117</v>
      </c>
      <c s="34" t="s">
        <v>2050</v>
      </c>
      <c s="35" t="s">
        <v>5</v>
      </c>
      <c s="6" t="s">
        <v>2051</v>
      </c>
      <c s="36" t="s">
        <v>52</v>
      </c>
      <c s="37">
        <v>1.02</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395.25">
      <c r="A79" t="s">
        <v>56</v>
      </c>
      <c r="E79" s="39" t="s">
        <v>1430</v>
      </c>
    </row>
    <row r="80" spans="1:16" ht="12.75">
      <c r="A80" t="s">
        <v>49</v>
      </c>
      <c s="34" t="s">
        <v>120</v>
      </c>
      <c s="34" t="s">
        <v>1884</v>
      </c>
      <c s="35" t="s">
        <v>5</v>
      </c>
      <c s="6" t="s">
        <v>1885</v>
      </c>
      <c s="36" t="s">
        <v>52</v>
      </c>
      <c s="37">
        <v>10.43</v>
      </c>
      <c s="36">
        <v>0</v>
      </c>
      <c s="36">
        <f>ROUND(G80*H80,6)</f>
      </c>
      <c r="L80" s="38">
        <v>0</v>
      </c>
      <c s="32">
        <f>ROUND(ROUND(L80,2)*ROUND(G80,3),2)</f>
      </c>
      <c s="36" t="s">
        <v>53</v>
      </c>
      <c>
        <f>(M80*21)/100</f>
      </c>
      <c t="s">
        <v>27</v>
      </c>
    </row>
    <row r="81" spans="1:5" ht="12.75">
      <c r="A81" s="35" t="s">
        <v>54</v>
      </c>
      <c r="E81" s="39" t="s">
        <v>5</v>
      </c>
    </row>
    <row r="82" spans="1:5" ht="12.75">
      <c r="A82" s="35" t="s">
        <v>55</v>
      </c>
      <c r="E82" s="40" t="s">
        <v>5</v>
      </c>
    </row>
    <row r="83" spans="1:5" ht="38.25">
      <c r="A83" t="s">
        <v>56</v>
      </c>
      <c r="E83" s="39" t="s">
        <v>1527</v>
      </c>
    </row>
    <row r="84" spans="1:13" ht="12.75">
      <c r="A84" t="s">
        <v>46</v>
      </c>
      <c r="C84" s="31" t="s">
        <v>67</v>
      </c>
      <c r="E84" s="33" t="s">
        <v>1246</v>
      </c>
      <c r="J84" s="32">
        <f>0</f>
      </c>
      <c s="32">
        <f>0</f>
      </c>
      <c s="32">
        <f>0+L85+L89+L93+L97+L101</f>
      </c>
      <c s="32">
        <f>0+M85+M89+M93+M97+M101</f>
      </c>
    </row>
    <row r="85" spans="1:16" ht="12.75">
      <c r="A85" t="s">
        <v>49</v>
      </c>
      <c s="34" t="s">
        <v>125</v>
      </c>
      <c s="34" t="s">
        <v>1455</v>
      </c>
      <c s="35" t="s">
        <v>5</v>
      </c>
      <c s="6" t="s">
        <v>1456</v>
      </c>
      <c s="36" t="s">
        <v>52</v>
      </c>
      <c s="37">
        <v>101</v>
      </c>
      <c s="36">
        <v>0</v>
      </c>
      <c s="36">
        <f>ROUND(G85*H85,6)</f>
      </c>
      <c r="L85" s="38">
        <v>0</v>
      </c>
      <c s="32">
        <f>ROUND(ROUND(L85,2)*ROUND(G85,3),2)</f>
      </c>
      <c s="36" t="s">
        <v>53</v>
      </c>
      <c>
        <f>(M85*21)/100</f>
      </c>
      <c t="s">
        <v>27</v>
      </c>
    </row>
    <row r="86" spans="1:5" ht="12.75">
      <c r="A86" s="35" t="s">
        <v>54</v>
      </c>
      <c r="E86" s="39" t="s">
        <v>5</v>
      </c>
    </row>
    <row r="87" spans="1:5" ht="12.75">
      <c r="A87" s="35" t="s">
        <v>55</v>
      </c>
      <c r="E87" s="40" t="s">
        <v>5</v>
      </c>
    </row>
    <row r="88" spans="1:5" ht="51">
      <c r="A88" t="s">
        <v>56</v>
      </c>
      <c r="E88" s="39" t="s">
        <v>1459</v>
      </c>
    </row>
    <row r="89" spans="1:16" ht="12.75">
      <c r="A89" t="s">
        <v>49</v>
      </c>
      <c s="34" t="s">
        <v>128</v>
      </c>
      <c s="34" t="s">
        <v>2052</v>
      </c>
      <c s="35" t="s">
        <v>5</v>
      </c>
      <c s="6" t="s">
        <v>2053</v>
      </c>
      <c s="36" t="s">
        <v>74</v>
      </c>
      <c s="37">
        <v>32</v>
      </c>
      <c s="36">
        <v>0</v>
      </c>
      <c s="36">
        <f>ROUND(G89*H89,6)</f>
      </c>
      <c r="L89" s="38">
        <v>0</v>
      </c>
      <c s="32">
        <f>ROUND(ROUND(L89,2)*ROUND(G89,3),2)</f>
      </c>
      <c s="36" t="s">
        <v>53</v>
      </c>
      <c>
        <f>(M89*21)/100</f>
      </c>
      <c t="s">
        <v>27</v>
      </c>
    </row>
    <row r="90" spans="1:5" ht="12.75">
      <c r="A90" s="35" t="s">
        <v>54</v>
      </c>
      <c r="E90" s="39" t="s">
        <v>5</v>
      </c>
    </row>
    <row r="91" spans="1:5" ht="12.75">
      <c r="A91" s="35" t="s">
        <v>55</v>
      </c>
      <c r="E91" s="40" t="s">
        <v>5</v>
      </c>
    </row>
    <row r="92" spans="1:5" ht="51">
      <c r="A92" t="s">
        <v>56</v>
      </c>
      <c r="E92" s="39" t="s">
        <v>2054</v>
      </c>
    </row>
    <row r="93" spans="1:16" ht="12.75">
      <c r="A93" t="s">
        <v>49</v>
      </c>
      <c s="34" t="s">
        <v>131</v>
      </c>
      <c s="34" t="s">
        <v>2055</v>
      </c>
      <c s="35" t="s">
        <v>5</v>
      </c>
      <c s="6" t="s">
        <v>2056</v>
      </c>
      <c s="36" t="s">
        <v>74</v>
      </c>
      <c s="37">
        <v>16</v>
      </c>
      <c s="36">
        <v>0</v>
      </c>
      <c s="36">
        <f>ROUND(G93*H93,6)</f>
      </c>
      <c r="L93" s="38">
        <v>0</v>
      </c>
      <c s="32">
        <f>ROUND(ROUND(L93,2)*ROUND(G93,3),2)</f>
      </c>
      <c s="36" t="s">
        <v>53</v>
      </c>
      <c>
        <f>(M93*21)/100</f>
      </c>
      <c t="s">
        <v>27</v>
      </c>
    </row>
    <row r="94" spans="1:5" ht="12.75">
      <c r="A94" s="35" t="s">
        <v>54</v>
      </c>
      <c r="E94" s="39" t="s">
        <v>5</v>
      </c>
    </row>
    <row r="95" spans="1:5" ht="12.75">
      <c r="A95" s="35" t="s">
        <v>55</v>
      </c>
      <c r="E95" s="40" t="s">
        <v>5</v>
      </c>
    </row>
    <row r="96" spans="1:5" ht="140.25">
      <c r="A96" t="s">
        <v>56</v>
      </c>
      <c r="E96" s="39" t="s">
        <v>1296</v>
      </c>
    </row>
    <row r="97" spans="1:16" ht="12.75">
      <c r="A97" t="s">
        <v>49</v>
      </c>
      <c s="34" t="s">
        <v>135</v>
      </c>
      <c s="34" t="s">
        <v>1297</v>
      </c>
      <c s="35" t="s">
        <v>5</v>
      </c>
      <c s="6" t="s">
        <v>1298</v>
      </c>
      <c s="36" t="s">
        <v>74</v>
      </c>
      <c s="37">
        <v>16</v>
      </c>
      <c s="36">
        <v>0</v>
      </c>
      <c s="36">
        <f>ROUND(G97*H97,6)</f>
      </c>
      <c r="L97" s="38">
        <v>0</v>
      </c>
      <c s="32">
        <f>ROUND(ROUND(L97,2)*ROUND(G97,3),2)</f>
      </c>
      <c s="36" t="s">
        <v>53</v>
      </c>
      <c>
        <f>(M97*21)/100</f>
      </c>
      <c t="s">
        <v>27</v>
      </c>
    </row>
    <row r="98" spans="1:5" ht="12.75">
      <c r="A98" s="35" t="s">
        <v>54</v>
      </c>
      <c r="E98" s="39" t="s">
        <v>5</v>
      </c>
    </row>
    <row r="99" spans="1:5" ht="12.75">
      <c r="A99" s="35" t="s">
        <v>55</v>
      </c>
      <c r="E99" s="40" t="s">
        <v>5</v>
      </c>
    </row>
    <row r="100" spans="1:5" ht="140.25">
      <c r="A100" t="s">
        <v>56</v>
      </c>
      <c r="E100" s="39" t="s">
        <v>1296</v>
      </c>
    </row>
    <row r="101" spans="1:16" ht="12.75">
      <c r="A101" t="s">
        <v>49</v>
      </c>
      <c s="34" t="s">
        <v>139</v>
      </c>
      <c s="34" t="s">
        <v>2057</v>
      </c>
      <c s="35" t="s">
        <v>5</v>
      </c>
      <c s="6" t="s">
        <v>2058</v>
      </c>
      <c s="36" t="s">
        <v>74</v>
      </c>
      <c s="37">
        <v>85</v>
      </c>
      <c s="36">
        <v>0</v>
      </c>
      <c s="36">
        <f>ROUND(G101*H101,6)</f>
      </c>
      <c r="L101" s="38">
        <v>0</v>
      </c>
      <c s="32">
        <f>ROUND(ROUND(L101,2)*ROUND(G101,3),2)</f>
      </c>
      <c s="36" t="s">
        <v>53</v>
      </c>
      <c>
        <f>(M101*21)/100</f>
      </c>
      <c t="s">
        <v>27</v>
      </c>
    </row>
    <row r="102" spans="1:5" ht="12.75">
      <c r="A102" s="35" t="s">
        <v>54</v>
      </c>
      <c r="E102" s="39" t="s">
        <v>5</v>
      </c>
    </row>
    <row r="103" spans="1:5" ht="12.75">
      <c r="A103" s="35" t="s">
        <v>55</v>
      </c>
      <c r="E103" s="40" t="s">
        <v>5</v>
      </c>
    </row>
    <row r="104" spans="1:5" ht="89.25">
      <c r="A104" t="s">
        <v>56</v>
      </c>
      <c r="E104" s="39" t="s">
        <v>2059</v>
      </c>
    </row>
    <row r="105" spans="1:13" ht="12.75">
      <c r="A105" t="s">
        <v>46</v>
      </c>
      <c r="C105" s="31" t="s">
        <v>76</v>
      </c>
      <c r="E105" s="33" t="s">
        <v>77</v>
      </c>
      <c r="J105" s="32">
        <f>0</f>
      </c>
      <c s="32">
        <f>0</f>
      </c>
      <c s="32">
        <f>0+L106+L110</f>
      </c>
      <c s="32">
        <f>0+M106+M110</f>
      </c>
    </row>
    <row r="106" spans="1:16" ht="12.75">
      <c r="A106" t="s">
        <v>49</v>
      </c>
      <c s="34" t="s">
        <v>143</v>
      </c>
      <c s="34" t="s">
        <v>114</v>
      </c>
      <c s="35" t="s">
        <v>5</v>
      </c>
      <c s="6" t="s">
        <v>115</v>
      </c>
      <c s="36" t="s">
        <v>80</v>
      </c>
      <c s="37">
        <v>13</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02">
      <c r="A109" t="s">
        <v>56</v>
      </c>
      <c r="E109" s="39" t="s">
        <v>116</v>
      </c>
    </row>
    <row r="110" spans="1:16" ht="12.75">
      <c r="A110" t="s">
        <v>49</v>
      </c>
      <c s="34" t="s">
        <v>146</v>
      </c>
      <c s="34" t="s">
        <v>2060</v>
      </c>
      <c s="35" t="s">
        <v>5</v>
      </c>
      <c s="6" t="s">
        <v>2061</v>
      </c>
      <c s="36" t="s">
        <v>80</v>
      </c>
      <c s="37">
        <v>12</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102">
      <c r="A113" t="s">
        <v>56</v>
      </c>
      <c r="E113" s="39" t="s">
        <v>116</v>
      </c>
    </row>
    <row r="114" spans="1:13" ht="12.75">
      <c r="A114" t="s">
        <v>46</v>
      </c>
      <c r="C114" s="31" t="s">
        <v>82</v>
      </c>
      <c r="E114" s="33" t="s">
        <v>1415</v>
      </c>
      <c r="J114" s="32">
        <f>0</f>
      </c>
      <c s="32">
        <f>0</f>
      </c>
      <c s="32">
        <f>0+L115+L119+L123+L127+L131+L135+L139+L143+L147+L151+L155</f>
      </c>
      <c s="32">
        <f>0+M115+M119+M123+M127+M131+M135+M139+M143+M147+M151+M155</f>
      </c>
    </row>
    <row r="115" spans="1:16" ht="12.75">
      <c r="A115" t="s">
        <v>49</v>
      </c>
      <c s="34" t="s">
        <v>149</v>
      </c>
      <c s="34" t="s">
        <v>2062</v>
      </c>
      <c s="35" t="s">
        <v>5</v>
      </c>
      <c s="6" t="s">
        <v>2063</v>
      </c>
      <c s="36" t="s">
        <v>65</v>
      </c>
      <c s="37">
        <v>5.83</v>
      </c>
      <c s="36">
        <v>0</v>
      </c>
      <c s="36">
        <f>ROUND(G115*H115,6)</f>
      </c>
      <c r="L115" s="38">
        <v>0</v>
      </c>
      <c s="32">
        <f>ROUND(ROUND(L115,2)*ROUND(G115,3),2)</f>
      </c>
      <c s="36" t="s">
        <v>415</v>
      </c>
      <c>
        <f>(M115*21)/100</f>
      </c>
      <c t="s">
        <v>27</v>
      </c>
    </row>
    <row r="116" spans="1:5" ht="12.75">
      <c r="A116" s="35" t="s">
        <v>54</v>
      </c>
      <c r="E116" s="39" t="s">
        <v>5</v>
      </c>
    </row>
    <row r="117" spans="1:5" ht="12.75">
      <c r="A117" s="35" t="s">
        <v>55</v>
      </c>
      <c r="E117" s="40" t="s">
        <v>5</v>
      </c>
    </row>
    <row r="118" spans="1:5" ht="255">
      <c r="A118" t="s">
        <v>56</v>
      </c>
      <c r="E118" s="39" t="s">
        <v>2064</v>
      </c>
    </row>
    <row r="119" spans="1:16" ht="12.75">
      <c r="A119" t="s">
        <v>49</v>
      </c>
      <c s="34" t="s">
        <v>152</v>
      </c>
      <c s="34" t="s">
        <v>2065</v>
      </c>
      <c s="35" t="s">
        <v>5</v>
      </c>
      <c s="6" t="s">
        <v>2066</v>
      </c>
      <c s="36" t="s">
        <v>65</v>
      </c>
      <c s="37">
        <v>65.43</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255">
      <c r="A122" t="s">
        <v>56</v>
      </c>
      <c r="E122" s="39" t="s">
        <v>1419</v>
      </c>
    </row>
    <row r="123" spans="1:16" ht="12.75">
      <c r="A123" t="s">
        <v>49</v>
      </c>
      <c s="34" t="s">
        <v>156</v>
      </c>
      <c s="34" t="s">
        <v>2067</v>
      </c>
      <c s="35" t="s">
        <v>5</v>
      </c>
      <c s="6" t="s">
        <v>2068</v>
      </c>
      <c s="36" t="s">
        <v>65</v>
      </c>
      <c s="37">
        <v>8.56</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255">
      <c r="A126" t="s">
        <v>56</v>
      </c>
      <c r="E126" s="39" t="s">
        <v>1419</v>
      </c>
    </row>
    <row r="127" spans="1:16" ht="12.75">
      <c r="A127" t="s">
        <v>49</v>
      </c>
      <c s="34" t="s">
        <v>159</v>
      </c>
      <c s="34" t="s">
        <v>2069</v>
      </c>
      <c s="35" t="s">
        <v>5</v>
      </c>
      <c s="6" t="s">
        <v>2070</v>
      </c>
      <c s="36" t="s">
        <v>80</v>
      </c>
      <c s="37">
        <v>2</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242.25">
      <c r="A130" t="s">
        <v>56</v>
      </c>
      <c r="E130" s="39" t="s">
        <v>2071</v>
      </c>
    </row>
    <row r="131" spans="1:16" ht="12.75">
      <c r="A131" t="s">
        <v>49</v>
      </c>
      <c s="34" t="s">
        <v>163</v>
      </c>
      <c s="34" t="s">
        <v>2072</v>
      </c>
      <c s="35" t="s">
        <v>5</v>
      </c>
      <c s="6" t="s">
        <v>2073</v>
      </c>
      <c s="36" t="s">
        <v>80</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242.25">
      <c r="A134" t="s">
        <v>56</v>
      </c>
      <c r="E134" s="39" t="s">
        <v>2071</v>
      </c>
    </row>
    <row r="135" spans="1:16" ht="12.75">
      <c r="A135" t="s">
        <v>49</v>
      </c>
      <c s="34" t="s">
        <v>167</v>
      </c>
      <c s="34" t="s">
        <v>2074</v>
      </c>
      <c s="35" t="s">
        <v>5</v>
      </c>
      <c s="6" t="s">
        <v>2075</v>
      </c>
      <c s="36" t="s">
        <v>65</v>
      </c>
      <c s="37">
        <v>5.83</v>
      </c>
      <c s="36">
        <v>0</v>
      </c>
      <c s="36">
        <f>ROUND(G135*H135,6)</f>
      </c>
      <c r="L135" s="38">
        <v>0</v>
      </c>
      <c s="32">
        <f>ROUND(ROUND(L135,2)*ROUND(G135,3),2)</f>
      </c>
      <c s="36" t="s">
        <v>415</v>
      </c>
      <c>
        <f>(M135*21)/100</f>
      </c>
      <c t="s">
        <v>27</v>
      </c>
    </row>
    <row r="136" spans="1:5" ht="12.75">
      <c r="A136" s="35" t="s">
        <v>54</v>
      </c>
      <c r="E136" s="39" t="s">
        <v>5</v>
      </c>
    </row>
    <row r="137" spans="1:5" ht="12.75">
      <c r="A137" s="35" t="s">
        <v>55</v>
      </c>
      <c r="E137" s="40" t="s">
        <v>5</v>
      </c>
    </row>
    <row r="138" spans="1:5" ht="51">
      <c r="A138" t="s">
        <v>56</v>
      </c>
      <c r="E138" s="39" t="s">
        <v>2076</v>
      </c>
    </row>
    <row r="139" spans="1:16" ht="12.75">
      <c r="A139" t="s">
        <v>49</v>
      </c>
      <c s="34" t="s">
        <v>170</v>
      </c>
      <c s="34" t="s">
        <v>2077</v>
      </c>
      <c s="35" t="s">
        <v>5</v>
      </c>
      <c s="6" t="s">
        <v>2078</v>
      </c>
      <c s="36" t="s">
        <v>65</v>
      </c>
      <c s="37">
        <v>65.43</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63.75">
      <c r="A142" t="s">
        <v>56</v>
      </c>
      <c r="E142" s="39" t="s">
        <v>2079</v>
      </c>
    </row>
    <row r="143" spans="1:16" ht="12.75">
      <c r="A143" t="s">
        <v>49</v>
      </c>
      <c s="34" t="s">
        <v>174</v>
      </c>
      <c s="34" t="s">
        <v>2080</v>
      </c>
      <c s="35" t="s">
        <v>5</v>
      </c>
      <c s="6" t="s">
        <v>2081</v>
      </c>
      <c s="36" t="s">
        <v>65</v>
      </c>
      <c s="37">
        <v>8.56</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63.75">
      <c r="A146" t="s">
        <v>56</v>
      </c>
      <c r="E146" s="39" t="s">
        <v>2079</v>
      </c>
    </row>
    <row r="147" spans="1:16" ht="12.75">
      <c r="A147" t="s">
        <v>49</v>
      </c>
      <c s="34" t="s">
        <v>178</v>
      </c>
      <c s="34" t="s">
        <v>2082</v>
      </c>
      <c s="35" t="s">
        <v>5</v>
      </c>
      <c s="6" t="s">
        <v>2083</v>
      </c>
      <c s="36" t="s">
        <v>65</v>
      </c>
      <c s="37">
        <v>79.82</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25.5">
      <c r="A150" t="s">
        <v>56</v>
      </c>
      <c r="E150" s="39" t="s">
        <v>2084</v>
      </c>
    </row>
    <row r="151" spans="1:16" ht="12.75">
      <c r="A151" t="s">
        <v>49</v>
      </c>
      <c s="34" t="s">
        <v>182</v>
      </c>
      <c s="34" t="s">
        <v>2085</v>
      </c>
      <c s="35" t="s">
        <v>5</v>
      </c>
      <c s="6" t="s">
        <v>2086</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409.5">
      <c r="A154" t="s">
        <v>56</v>
      </c>
      <c r="E154" s="39" t="s">
        <v>2087</v>
      </c>
    </row>
    <row r="155" spans="1:16" ht="12.75">
      <c r="A155" t="s">
        <v>49</v>
      </c>
      <c s="34" t="s">
        <v>186</v>
      </c>
      <c s="34" t="s">
        <v>2088</v>
      </c>
      <c s="35" t="s">
        <v>5</v>
      </c>
      <c s="6" t="s">
        <v>2089</v>
      </c>
      <c s="36" t="s">
        <v>80</v>
      </c>
      <c s="37">
        <v>1</v>
      </c>
      <c s="36">
        <v>0</v>
      </c>
      <c s="36">
        <f>ROUND(G155*H155,6)</f>
      </c>
      <c r="L155" s="38">
        <v>0</v>
      </c>
      <c s="32">
        <f>ROUND(ROUND(L155,2)*ROUND(G155,3),2)</f>
      </c>
      <c s="36" t="s">
        <v>53</v>
      </c>
      <c>
        <f>(M155*21)/100</f>
      </c>
      <c t="s">
        <v>27</v>
      </c>
    </row>
    <row r="156" spans="1:5" ht="12.75">
      <c r="A156" s="35" t="s">
        <v>54</v>
      </c>
      <c r="E156" s="39" t="s">
        <v>2090</v>
      </c>
    </row>
    <row r="157" spans="1:5" ht="12.75">
      <c r="A157" s="35" t="s">
        <v>55</v>
      </c>
      <c r="E157" s="40" t="s">
        <v>5</v>
      </c>
    </row>
    <row r="158" spans="1:5" ht="242.25">
      <c r="A158" t="s">
        <v>56</v>
      </c>
      <c r="E158" s="39" t="s">
        <v>2091</v>
      </c>
    </row>
    <row r="159" spans="1:13" ht="12.75">
      <c r="A159" t="s">
        <v>46</v>
      </c>
      <c r="C159" s="31" t="s">
        <v>86</v>
      </c>
      <c r="E159" s="33" t="s">
        <v>1132</v>
      </c>
      <c r="J159" s="32">
        <f>0</f>
      </c>
      <c s="32">
        <f>0</f>
      </c>
      <c s="32">
        <f>0+L160+L164+L168</f>
      </c>
      <c s="32">
        <f>0+M160+M164+M168</f>
      </c>
    </row>
    <row r="160" spans="1:16" ht="12.75">
      <c r="A160" t="s">
        <v>49</v>
      </c>
      <c s="34" t="s">
        <v>190</v>
      </c>
      <c s="34" t="s">
        <v>2092</v>
      </c>
      <c s="35" t="s">
        <v>5</v>
      </c>
      <c s="6" t="s">
        <v>2093</v>
      </c>
      <c s="36" t="s">
        <v>65</v>
      </c>
      <c s="37">
        <v>20</v>
      </c>
      <c s="36">
        <v>0</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25.5">
      <c r="A163" t="s">
        <v>56</v>
      </c>
      <c r="E163" s="39" t="s">
        <v>2094</v>
      </c>
    </row>
    <row r="164" spans="1:16" ht="12.75">
      <c r="A164" t="s">
        <v>49</v>
      </c>
      <c s="34" t="s">
        <v>194</v>
      </c>
      <c s="34" t="s">
        <v>2095</v>
      </c>
      <c s="35" t="s">
        <v>5</v>
      </c>
      <c s="6" t="s">
        <v>2096</v>
      </c>
      <c s="36" t="s">
        <v>80</v>
      </c>
      <c s="37">
        <v>3</v>
      </c>
      <c s="36">
        <v>0</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89.25">
      <c r="A167" t="s">
        <v>56</v>
      </c>
      <c r="E167" s="39" t="s">
        <v>2097</v>
      </c>
    </row>
    <row r="168" spans="1:16" ht="12.75">
      <c r="A168" t="s">
        <v>49</v>
      </c>
      <c s="34" t="s">
        <v>198</v>
      </c>
      <c s="34" t="s">
        <v>2098</v>
      </c>
      <c s="35" t="s">
        <v>5</v>
      </c>
      <c s="6" t="s">
        <v>2099</v>
      </c>
      <c s="36" t="s">
        <v>52</v>
      </c>
      <c s="37">
        <v>9.7</v>
      </c>
      <c s="36">
        <v>0</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76.5">
      <c r="A171" t="s">
        <v>56</v>
      </c>
      <c r="E171" s="39" t="s">
        <v>2100</v>
      </c>
    </row>
    <row r="172" spans="1:13" ht="12.75">
      <c r="A172" t="s">
        <v>46</v>
      </c>
      <c r="C172" s="31" t="s">
        <v>649</v>
      </c>
      <c r="E172" s="33" t="s">
        <v>650</v>
      </c>
      <c r="J172" s="32">
        <f>0</f>
      </c>
      <c s="32">
        <f>0</f>
      </c>
      <c s="32">
        <f>0+L173+L177+L181</f>
      </c>
      <c s="32">
        <f>0+M173+M177+M181</f>
      </c>
    </row>
    <row r="173" spans="1:16" ht="25.5">
      <c r="A173" t="s">
        <v>49</v>
      </c>
      <c s="34" t="s">
        <v>202</v>
      </c>
      <c s="34" t="s">
        <v>1727</v>
      </c>
      <c s="35" t="s">
        <v>652</v>
      </c>
      <c s="6" t="s">
        <v>1728</v>
      </c>
      <c s="36" t="s">
        <v>654</v>
      </c>
      <c s="37">
        <v>1120.15</v>
      </c>
      <c s="36">
        <v>0</v>
      </c>
      <c s="36">
        <f>ROUND(G173*H173,6)</f>
      </c>
      <c r="L173" s="38">
        <v>0</v>
      </c>
      <c s="32">
        <f>ROUND(ROUND(L173,2)*ROUND(G173,3),2)</f>
      </c>
      <c s="36" t="s">
        <v>655</v>
      </c>
      <c>
        <f>(M173*21)/100</f>
      </c>
      <c t="s">
        <v>27</v>
      </c>
    </row>
    <row r="174" spans="1:5" ht="12.75">
      <c r="A174" s="35" t="s">
        <v>54</v>
      </c>
      <c r="E174" s="39" t="s">
        <v>656</v>
      </c>
    </row>
    <row r="175" spans="1:5" ht="12.75">
      <c r="A175" s="35" t="s">
        <v>55</v>
      </c>
      <c r="E175" s="40" t="s">
        <v>5</v>
      </c>
    </row>
    <row r="176" spans="1:5" ht="165.75">
      <c r="A176" t="s">
        <v>56</v>
      </c>
      <c r="E176" s="39" t="s">
        <v>657</v>
      </c>
    </row>
    <row r="177" spans="1:16" ht="25.5">
      <c r="A177" t="s">
        <v>49</v>
      </c>
      <c s="34" t="s">
        <v>206</v>
      </c>
      <c s="34" t="s">
        <v>1371</v>
      </c>
      <c s="35" t="s">
        <v>652</v>
      </c>
      <c s="6" t="s">
        <v>1372</v>
      </c>
      <c s="36" t="s">
        <v>654</v>
      </c>
      <c s="37">
        <v>7.36</v>
      </c>
      <c s="36">
        <v>0</v>
      </c>
      <c s="36">
        <f>ROUND(G177*H177,6)</f>
      </c>
      <c r="L177" s="38">
        <v>0</v>
      </c>
      <c s="32">
        <f>ROUND(ROUND(L177,2)*ROUND(G177,3),2)</f>
      </c>
      <c s="36" t="s">
        <v>655</v>
      </c>
      <c>
        <f>(M177*21)/100</f>
      </c>
      <c t="s">
        <v>27</v>
      </c>
    </row>
    <row r="178" spans="1:5" ht="12.75">
      <c r="A178" s="35" t="s">
        <v>54</v>
      </c>
      <c r="E178" s="39" t="s">
        <v>656</v>
      </c>
    </row>
    <row r="179" spans="1:5" ht="12.75">
      <c r="A179" s="35" t="s">
        <v>55</v>
      </c>
      <c r="E179" s="40" t="s">
        <v>5</v>
      </c>
    </row>
    <row r="180" spans="1:5" ht="165.75">
      <c r="A180" t="s">
        <v>56</v>
      </c>
      <c r="E180" s="39" t="s">
        <v>657</v>
      </c>
    </row>
    <row r="181" spans="1:16" ht="25.5">
      <c r="A181" t="s">
        <v>49</v>
      </c>
      <c s="34" t="s">
        <v>210</v>
      </c>
      <c s="34" t="s">
        <v>1375</v>
      </c>
      <c s="35" t="s">
        <v>652</v>
      </c>
      <c s="6" t="s">
        <v>1376</v>
      </c>
      <c s="36" t="s">
        <v>654</v>
      </c>
      <c s="37">
        <v>23.28</v>
      </c>
      <c s="36">
        <v>0</v>
      </c>
      <c s="36">
        <f>ROUND(G181*H181,6)</f>
      </c>
      <c r="L181" s="38">
        <v>0</v>
      </c>
      <c s="32">
        <f>ROUND(ROUND(L181,2)*ROUND(G181,3),2)</f>
      </c>
      <c s="36" t="s">
        <v>655</v>
      </c>
      <c>
        <f>(M181*21)/100</f>
      </c>
      <c t="s">
        <v>27</v>
      </c>
    </row>
    <row r="182" spans="1:5" ht="12.75">
      <c r="A182" s="35" t="s">
        <v>54</v>
      </c>
      <c r="E182" s="39" t="s">
        <v>656</v>
      </c>
    </row>
    <row r="183" spans="1:5" ht="12.75">
      <c r="A183" s="35" t="s">
        <v>55</v>
      </c>
      <c r="E183" s="40" t="s">
        <v>5</v>
      </c>
    </row>
    <row r="184" spans="1:5" ht="165.75">
      <c r="A184" t="s">
        <v>56</v>
      </c>
      <c r="E184"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2021</v>
      </c>
      <c s="41">
        <f>Rekapitulace!C37</f>
      </c>
      <c s="20" t="s">
        <v>0</v>
      </c>
      <c t="s">
        <v>23</v>
      </c>
      <c t="s">
        <v>27</v>
      </c>
    </row>
    <row r="4" spans="1:16" ht="32" customHeight="1">
      <c r="A4" s="24" t="s">
        <v>20</v>
      </c>
      <c s="25" t="s">
        <v>28</v>
      </c>
      <c s="27" t="s">
        <v>2021</v>
      </c>
      <c r="E4" s="26" t="s">
        <v>2022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COUNTIFS(L8:L185,"=0",A8:A185,"P")+COUNTIFS(L8:L185,"",A8:A185,"P")+SUM(Q8:Q185)</f>
      </c>
    </row>
    <row r="8" spans="1:13" ht="12.75">
      <c r="A8" t="s">
        <v>44</v>
      </c>
      <c r="C8" s="28" t="s">
        <v>2103</v>
      </c>
      <c r="E8" s="30" t="s">
        <v>2102</v>
      </c>
      <c r="J8" s="29">
        <f>0+J9+J14+J83+J92+J113+J126+J163+J176</f>
      </c>
      <c s="29">
        <f>0+K9+K14+K83+K92+K113+K126+K163+K176</f>
      </c>
      <c s="29">
        <f>0+L9+L14+L83+L92+L113+L126+L163+L176</f>
      </c>
      <c s="29">
        <f>0+M9+M14+M83+M92+M113+M126+M163+M176</f>
      </c>
    </row>
    <row r="9" spans="1:13" ht="12.75">
      <c r="A9" t="s">
        <v>46</v>
      </c>
      <c r="C9" s="31" t="s">
        <v>331</v>
      </c>
      <c r="E9" s="33" t="s">
        <v>1226</v>
      </c>
      <c r="J9" s="32">
        <f>0</f>
      </c>
      <c s="32">
        <f>0</f>
      </c>
      <c s="32">
        <f>0+L10</f>
      </c>
      <c s="32">
        <f>0+M10</f>
      </c>
    </row>
    <row r="10" spans="1:16" ht="12.75">
      <c r="A10" t="s">
        <v>49</v>
      </c>
      <c s="34" t="s">
        <v>47</v>
      </c>
      <c s="34" t="s">
        <v>2026</v>
      </c>
      <c s="35" t="s">
        <v>5</v>
      </c>
      <c s="6" t="s">
        <v>2027</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1498</v>
      </c>
    </row>
    <row r="14" spans="1:13" ht="12.75">
      <c r="A14" t="s">
        <v>46</v>
      </c>
      <c r="C14" s="31" t="s">
        <v>47</v>
      </c>
      <c r="E14" s="33" t="s">
        <v>48</v>
      </c>
      <c r="J14" s="32">
        <f>0</f>
      </c>
      <c s="32">
        <f>0</f>
      </c>
      <c s="32">
        <f>0+L15+L19+L23+L27+L31+L35+L39+L43+L47+L51+L55+L59+L63+L67+L71+L75+L79</f>
      </c>
      <c s="32">
        <f>0+M15+M19+M23+M27+M31+M35+M39+M43+M47+M51+M55+M59+M63+M67+M71+M75+M79</f>
      </c>
    </row>
    <row r="15" spans="1:16" ht="12.75">
      <c r="A15" t="s">
        <v>49</v>
      </c>
      <c s="34" t="s">
        <v>27</v>
      </c>
      <c s="34" t="s">
        <v>2028</v>
      </c>
      <c s="35" t="s">
        <v>5</v>
      </c>
      <c s="6" t="s">
        <v>2029</v>
      </c>
      <c s="36" t="s">
        <v>74</v>
      </c>
      <c s="37">
        <v>30.86</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2.75">
      <c r="A18" t="s">
        <v>56</v>
      </c>
      <c r="E18" s="39" t="s">
        <v>2030</v>
      </c>
    </row>
    <row r="19" spans="1:16" ht="12.75">
      <c r="A19" t="s">
        <v>49</v>
      </c>
      <c s="34" t="s">
        <v>26</v>
      </c>
      <c s="34" t="s">
        <v>2031</v>
      </c>
      <c s="35" t="s">
        <v>5</v>
      </c>
      <c s="6" t="s">
        <v>2032</v>
      </c>
      <c s="36" t="s">
        <v>52</v>
      </c>
      <c s="37">
        <v>6</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63.75">
      <c r="A22" t="s">
        <v>56</v>
      </c>
      <c r="E22" s="39" t="s">
        <v>1240</v>
      </c>
    </row>
    <row r="23" spans="1:16" ht="25.5">
      <c r="A23" t="s">
        <v>49</v>
      </c>
      <c s="34" t="s">
        <v>62</v>
      </c>
      <c s="34" t="s">
        <v>1873</v>
      </c>
      <c s="35" t="s">
        <v>5</v>
      </c>
      <c s="6" t="s">
        <v>1874</v>
      </c>
      <c s="36" t="s">
        <v>52</v>
      </c>
      <c s="37">
        <v>16.66</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63.75">
      <c r="A26" t="s">
        <v>56</v>
      </c>
      <c r="E26" s="39" t="s">
        <v>1501</v>
      </c>
    </row>
    <row r="27" spans="1:16" ht="12.75">
      <c r="A27" t="s">
        <v>49</v>
      </c>
      <c s="34" t="s">
        <v>67</v>
      </c>
      <c s="34" t="s">
        <v>2033</v>
      </c>
      <c s="35" t="s">
        <v>5</v>
      </c>
      <c s="6" t="s">
        <v>2034</v>
      </c>
      <c s="36" t="s">
        <v>52</v>
      </c>
      <c s="37">
        <v>10.66</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63.75">
      <c r="A30" t="s">
        <v>56</v>
      </c>
      <c r="E30" s="39" t="s">
        <v>1240</v>
      </c>
    </row>
    <row r="31" spans="1:16" ht="12.75">
      <c r="A31" t="s">
        <v>49</v>
      </c>
      <c s="34" t="s">
        <v>71</v>
      </c>
      <c s="34" t="s">
        <v>2035</v>
      </c>
      <c s="35" t="s">
        <v>5</v>
      </c>
      <c s="6" t="s">
        <v>2036</v>
      </c>
      <c s="36" t="s">
        <v>277</v>
      </c>
      <c s="37">
        <v>150</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38.25">
      <c r="A34" t="s">
        <v>56</v>
      </c>
      <c r="E34" s="39" t="s">
        <v>2037</v>
      </c>
    </row>
    <row r="35" spans="1:16" ht="12.75">
      <c r="A35" t="s">
        <v>49</v>
      </c>
      <c s="34" t="s">
        <v>76</v>
      </c>
      <c s="34" t="s">
        <v>1748</v>
      </c>
      <c s="35" t="s">
        <v>5</v>
      </c>
      <c s="6" t="s">
        <v>1749</v>
      </c>
      <c s="36" t="s">
        <v>52</v>
      </c>
      <c s="37">
        <v>28.1</v>
      </c>
      <c s="36">
        <v>0</v>
      </c>
      <c s="36">
        <f>ROUND(G35*H35,6)</f>
      </c>
      <c r="L35" s="38">
        <v>0</v>
      </c>
      <c s="32">
        <f>ROUND(ROUND(L35,2)*ROUND(G35,3),2)</f>
      </c>
      <c s="36" t="s">
        <v>415</v>
      </c>
      <c>
        <f>(M35*21)/100</f>
      </c>
      <c t="s">
        <v>27</v>
      </c>
    </row>
    <row r="36" spans="1:5" ht="12.75">
      <c r="A36" s="35" t="s">
        <v>54</v>
      </c>
      <c r="E36" s="39" t="s">
        <v>5</v>
      </c>
    </row>
    <row r="37" spans="1:5" ht="12.75">
      <c r="A37" s="35" t="s">
        <v>55</v>
      </c>
      <c r="E37" s="40" t="s">
        <v>5</v>
      </c>
    </row>
    <row r="38" spans="1:5" ht="318.75">
      <c r="A38" t="s">
        <v>56</v>
      </c>
      <c r="E38" s="39" t="s">
        <v>2104</v>
      </c>
    </row>
    <row r="39" spans="1:16" ht="12.75">
      <c r="A39" t="s">
        <v>49</v>
      </c>
      <c s="34" t="s">
        <v>82</v>
      </c>
      <c s="34" t="s">
        <v>50</v>
      </c>
      <c s="35" t="s">
        <v>5</v>
      </c>
      <c s="6" t="s">
        <v>51</v>
      </c>
      <c s="36" t="s">
        <v>52</v>
      </c>
      <c s="37">
        <v>439.67</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344.25">
      <c r="A42" t="s">
        <v>56</v>
      </c>
      <c r="E42" s="39" t="s">
        <v>57</v>
      </c>
    </row>
    <row r="43" spans="1:16" ht="12.75">
      <c r="A43" t="s">
        <v>49</v>
      </c>
      <c s="34" t="s">
        <v>86</v>
      </c>
      <c s="34" t="s">
        <v>1506</v>
      </c>
      <c s="35" t="s">
        <v>5</v>
      </c>
      <c s="6" t="s">
        <v>1507</v>
      </c>
      <c s="36" t="s">
        <v>52</v>
      </c>
      <c s="37">
        <v>447.01</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91.25">
      <c r="A46" t="s">
        <v>56</v>
      </c>
      <c r="E46" s="39" t="s">
        <v>1508</v>
      </c>
    </row>
    <row r="47" spans="1:16" ht="12.75">
      <c r="A47" t="s">
        <v>49</v>
      </c>
      <c s="34" t="s">
        <v>90</v>
      </c>
      <c s="34" t="s">
        <v>68</v>
      </c>
      <c s="35" t="s">
        <v>5</v>
      </c>
      <c s="6" t="s">
        <v>69</v>
      </c>
      <c s="36" t="s">
        <v>52</v>
      </c>
      <c s="37">
        <v>20.75</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229.5">
      <c r="A50" t="s">
        <v>56</v>
      </c>
      <c r="E50" s="39" t="s">
        <v>70</v>
      </c>
    </row>
    <row r="51" spans="1:16" ht="12.75">
      <c r="A51" t="s">
        <v>49</v>
      </c>
      <c s="34" t="s">
        <v>94</v>
      </c>
      <c s="34" t="s">
        <v>1876</v>
      </c>
      <c s="35" t="s">
        <v>5</v>
      </c>
      <c s="6" t="s">
        <v>1877</v>
      </c>
      <c s="36" t="s">
        <v>52</v>
      </c>
      <c s="37">
        <v>289.8</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242.25">
      <c r="A54" t="s">
        <v>56</v>
      </c>
      <c r="E54" s="39" t="s">
        <v>2038</v>
      </c>
    </row>
    <row r="55" spans="1:16" ht="12.75">
      <c r="A55" t="s">
        <v>49</v>
      </c>
      <c s="34" t="s">
        <v>97</v>
      </c>
      <c s="34" t="s">
        <v>1829</v>
      </c>
      <c s="35" t="s">
        <v>5</v>
      </c>
      <c s="6" t="s">
        <v>1830</v>
      </c>
      <c s="36" t="s">
        <v>52</v>
      </c>
      <c s="37">
        <v>76.41</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306">
      <c r="A58" t="s">
        <v>56</v>
      </c>
      <c r="E58" s="39" t="s">
        <v>1833</v>
      </c>
    </row>
    <row r="59" spans="1:16" ht="12.75">
      <c r="A59" t="s">
        <v>49</v>
      </c>
      <c s="34" t="s">
        <v>101</v>
      </c>
      <c s="34" t="s">
        <v>2039</v>
      </c>
      <c s="35" t="s">
        <v>5</v>
      </c>
      <c s="6" t="s">
        <v>2040</v>
      </c>
      <c s="36" t="s">
        <v>52</v>
      </c>
      <c s="37">
        <v>8.48</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267.75">
      <c r="A62" t="s">
        <v>56</v>
      </c>
      <c r="E62" s="39" t="s">
        <v>2041</v>
      </c>
    </row>
    <row r="63" spans="1:16" ht="12.75">
      <c r="A63" t="s">
        <v>49</v>
      </c>
      <c s="34" t="s">
        <v>105</v>
      </c>
      <c s="34" t="s">
        <v>1393</v>
      </c>
      <c s="35" t="s">
        <v>5</v>
      </c>
      <c s="6" t="s">
        <v>1394</v>
      </c>
      <c s="36" t="s">
        <v>74</v>
      </c>
      <c s="37">
        <v>59.29</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38.25">
      <c r="A66" t="s">
        <v>56</v>
      </c>
      <c r="E66" s="39" t="s">
        <v>1396</v>
      </c>
    </row>
    <row r="67" spans="1:16" ht="12.75">
      <c r="A67" t="s">
        <v>49</v>
      </c>
      <c s="34" t="s">
        <v>109</v>
      </c>
      <c s="34" t="s">
        <v>2042</v>
      </c>
      <c s="35" t="s">
        <v>5</v>
      </c>
      <c s="6" t="s">
        <v>2043</v>
      </c>
      <c s="36" t="s">
        <v>74</v>
      </c>
      <c s="37">
        <v>30.86</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38.25">
      <c r="A70" t="s">
        <v>56</v>
      </c>
      <c r="E70" s="39" t="s">
        <v>1756</v>
      </c>
    </row>
    <row r="71" spans="1:16" ht="12.75">
      <c r="A71" t="s">
        <v>49</v>
      </c>
      <c s="34" t="s">
        <v>113</v>
      </c>
      <c s="34" t="s">
        <v>2044</v>
      </c>
      <c s="35" t="s">
        <v>5</v>
      </c>
      <c s="6" t="s">
        <v>2045</v>
      </c>
      <c s="36" t="s">
        <v>74</v>
      </c>
      <c s="37">
        <v>30.86</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38.25">
      <c r="A74" t="s">
        <v>56</v>
      </c>
      <c r="E74" s="39" t="s">
        <v>2046</v>
      </c>
    </row>
    <row r="75" spans="1:16" ht="12.75">
      <c r="A75" t="s">
        <v>49</v>
      </c>
      <c s="34" t="s">
        <v>117</v>
      </c>
      <c s="34" t="s">
        <v>2047</v>
      </c>
      <c s="35" t="s">
        <v>5</v>
      </c>
      <c s="6" t="s">
        <v>2048</v>
      </c>
      <c s="36" t="s">
        <v>74</v>
      </c>
      <c s="37">
        <v>30.86</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38.25">
      <c r="A78" t="s">
        <v>56</v>
      </c>
      <c r="E78" s="39" t="s">
        <v>2049</v>
      </c>
    </row>
    <row r="79" spans="1:16" ht="12.75">
      <c r="A79" t="s">
        <v>49</v>
      </c>
      <c s="34" t="s">
        <v>120</v>
      </c>
      <c s="34" t="s">
        <v>2105</v>
      </c>
      <c s="35" t="s">
        <v>5</v>
      </c>
      <c s="6" t="s">
        <v>2106</v>
      </c>
      <c s="36" t="s">
        <v>65</v>
      </c>
      <c s="37">
        <v>15.5</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25.5">
      <c r="A82" t="s">
        <v>56</v>
      </c>
      <c r="E82" s="39" t="s">
        <v>66</v>
      </c>
    </row>
    <row r="83" spans="1:13" ht="12.75">
      <c r="A83" t="s">
        <v>46</v>
      </c>
      <c r="C83" s="31" t="s">
        <v>62</v>
      </c>
      <c r="E83" s="33" t="s">
        <v>1583</v>
      </c>
      <c r="J83" s="32">
        <f>0</f>
      </c>
      <c s="32">
        <f>0</f>
      </c>
      <c s="32">
        <f>0+L84+L88</f>
      </c>
      <c s="32">
        <f>0+M84+M88</f>
      </c>
    </row>
    <row r="84" spans="1:16" ht="12.75">
      <c r="A84" t="s">
        <v>49</v>
      </c>
      <c s="34" t="s">
        <v>125</v>
      </c>
      <c s="34" t="s">
        <v>2050</v>
      </c>
      <c s="35" t="s">
        <v>5</v>
      </c>
      <c s="6" t="s">
        <v>2051</v>
      </c>
      <c s="36" t="s">
        <v>52</v>
      </c>
      <c s="37">
        <v>0.42</v>
      </c>
      <c s="36">
        <v>0</v>
      </c>
      <c s="36">
        <f>ROUND(G84*H84,6)</f>
      </c>
      <c r="L84" s="38">
        <v>0</v>
      </c>
      <c s="32">
        <f>ROUND(ROUND(L84,2)*ROUND(G84,3),2)</f>
      </c>
      <c s="36" t="s">
        <v>415</v>
      </c>
      <c>
        <f>(M84*21)/100</f>
      </c>
      <c t="s">
        <v>27</v>
      </c>
    </row>
    <row r="85" spans="1:5" ht="12.75">
      <c r="A85" s="35" t="s">
        <v>54</v>
      </c>
      <c r="E85" s="39" t="s">
        <v>5</v>
      </c>
    </row>
    <row r="86" spans="1:5" ht="12.75">
      <c r="A86" s="35" t="s">
        <v>55</v>
      </c>
      <c r="E86" s="40" t="s">
        <v>5</v>
      </c>
    </row>
    <row r="87" spans="1:5" ht="369.75">
      <c r="A87" t="s">
        <v>56</v>
      </c>
      <c r="E87" s="39" t="s">
        <v>1557</v>
      </c>
    </row>
    <row r="88" spans="1:16" ht="12.75">
      <c r="A88" t="s">
        <v>49</v>
      </c>
      <c s="34" t="s">
        <v>128</v>
      </c>
      <c s="34" t="s">
        <v>1884</v>
      </c>
      <c s="35" t="s">
        <v>5</v>
      </c>
      <c s="6" t="s">
        <v>1885</v>
      </c>
      <c s="36" t="s">
        <v>52</v>
      </c>
      <c s="37">
        <v>20.91</v>
      </c>
      <c s="36">
        <v>0</v>
      </c>
      <c s="36">
        <f>ROUND(G88*H88,6)</f>
      </c>
      <c r="L88" s="38">
        <v>0</v>
      </c>
      <c s="32">
        <f>ROUND(ROUND(L88,2)*ROUND(G88,3),2)</f>
      </c>
      <c s="36" t="s">
        <v>53</v>
      </c>
      <c>
        <f>(M88*21)/100</f>
      </c>
      <c t="s">
        <v>27</v>
      </c>
    </row>
    <row r="89" spans="1:5" ht="12.75">
      <c r="A89" s="35" t="s">
        <v>54</v>
      </c>
      <c r="E89" s="39" t="s">
        <v>5</v>
      </c>
    </row>
    <row r="90" spans="1:5" ht="12.75">
      <c r="A90" s="35" t="s">
        <v>55</v>
      </c>
      <c r="E90" s="40" t="s">
        <v>5</v>
      </c>
    </row>
    <row r="91" spans="1:5" ht="38.25">
      <c r="A91" t="s">
        <v>56</v>
      </c>
      <c r="E91" s="39" t="s">
        <v>1527</v>
      </c>
    </row>
    <row r="92" spans="1:13" ht="12.75">
      <c r="A92" t="s">
        <v>46</v>
      </c>
      <c r="C92" s="31" t="s">
        <v>67</v>
      </c>
      <c r="E92" s="33" t="s">
        <v>1246</v>
      </c>
      <c r="J92" s="32">
        <f>0</f>
      </c>
      <c s="32">
        <f>0</f>
      </c>
      <c s="32">
        <f>0+L93+L97+L101+L105+L109</f>
      </c>
      <c s="32">
        <f>0+M93+M97+M101+M105+M109</f>
      </c>
    </row>
    <row r="93" spans="1:16" ht="12.75">
      <c r="A93" t="s">
        <v>49</v>
      </c>
      <c s="34" t="s">
        <v>131</v>
      </c>
      <c s="34" t="s">
        <v>1455</v>
      </c>
      <c s="35" t="s">
        <v>5</v>
      </c>
      <c s="6" t="s">
        <v>1456</v>
      </c>
      <c s="36" t="s">
        <v>52</v>
      </c>
      <c s="37">
        <v>59.29</v>
      </c>
      <c s="36">
        <v>0</v>
      </c>
      <c s="36">
        <f>ROUND(G93*H93,6)</f>
      </c>
      <c r="L93" s="38">
        <v>0</v>
      </c>
      <c s="32">
        <f>ROUND(ROUND(L93,2)*ROUND(G93,3),2)</f>
      </c>
      <c s="36" t="s">
        <v>53</v>
      </c>
      <c>
        <f>(M93*21)/100</f>
      </c>
      <c t="s">
        <v>27</v>
      </c>
    </row>
    <row r="94" spans="1:5" ht="12.75">
      <c r="A94" s="35" t="s">
        <v>54</v>
      </c>
      <c r="E94" s="39" t="s">
        <v>5</v>
      </c>
    </row>
    <row r="95" spans="1:5" ht="12.75">
      <c r="A95" s="35" t="s">
        <v>55</v>
      </c>
      <c r="E95" s="40" t="s">
        <v>5</v>
      </c>
    </row>
    <row r="96" spans="1:5" ht="51">
      <c r="A96" t="s">
        <v>56</v>
      </c>
      <c r="E96" s="39" t="s">
        <v>1459</v>
      </c>
    </row>
    <row r="97" spans="1:16" ht="12.75">
      <c r="A97" t="s">
        <v>49</v>
      </c>
      <c s="34" t="s">
        <v>135</v>
      </c>
      <c s="34" t="s">
        <v>2052</v>
      </c>
      <c s="35" t="s">
        <v>5</v>
      </c>
      <c s="6" t="s">
        <v>2053</v>
      </c>
      <c s="36" t="s">
        <v>74</v>
      </c>
      <c s="37">
        <v>106.58</v>
      </c>
      <c s="36">
        <v>0</v>
      </c>
      <c s="36">
        <f>ROUND(G97*H97,6)</f>
      </c>
      <c r="L97" s="38">
        <v>0</v>
      </c>
      <c s="32">
        <f>ROUND(ROUND(L97,2)*ROUND(G97,3),2)</f>
      </c>
      <c s="36" t="s">
        <v>53</v>
      </c>
      <c>
        <f>(M97*21)/100</f>
      </c>
      <c t="s">
        <v>27</v>
      </c>
    </row>
    <row r="98" spans="1:5" ht="12.75">
      <c r="A98" s="35" t="s">
        <v>54</v>
      </c>
      <c r="E98" s="39" t="s">
        <v>5</v>
      </c>
    </row>
    <row r="99" spans="1:5" ht="12.75">
      <c r="A99" s="35" t="s">
        <v>55</v>
      </c>
      <c r="E99" s="40" t="s">
        <v>5</v>
      </c>
    </row>
    <row r="100" spans="1:5" ht="51">
      <c r="A100" t="s">
        <v>56</v>
      </c>
      <c r="E100" s="39" t="s">
        <v>2054</v>
      </c>
    </row>
    <row r="101" spans="1:16" ht="12.75">
      <c r="A101" t="s">
        <v>49</v>
      </c>
      <c s="34" t="s">
        <v>139</v>
      </c>
      <c s="34" t="s">
        <v>2055</v>
      </c>
      <c s="35" t="s">
        <v>5</v>
      </c>
      <c s="6" t="s">
        <v>2056</v>
      </c>
      <c s="36" t="s">
        <v>74</v>
      </c>
      <c s="37">
        <v>53.29</v>
      </c>
      <c s="36">
        <v>0</v>
      </c>
      <c s="36">
        <f>ROUND(G101*H101,6)</f>
      </c>
      <c r="L101" s="38">
        <v>0</v>
      </c>
      <c s="32">
        <f>ROUND(ROUND(L101,2)*ROUND(G101,3),2)</f>
      </c>
      <c s="36" t="s">
        <v>53</v>
      </c>
      <c>
        <f>(M101*21)/100</f>
      </c>
      <c t="s">
        <v>27</v>
      </c>
    </row>
    <row r="102" spans="1:5" ht="12.75">
      <c r="A102" s="35" t="s">
        <v>54</v>
      </c>
      <c r="E102" s="39" t="s">
        <v>5</v>
      </c>
    </row>
    <row r="103" spans="1:5" ht="12.75">
      <c r="A103" s="35" t="s">
        <v>55</v>
      </c>
      <c r="E103" s="40" t="s">
        <v>5</v>
      </c>
    </row>
    <row r="104" spans="1:5" ht="140.25">
      <c r="A104" t="s">
        <v>56</v>
      </c>
      <c r="E104" s="39" t="s">
        <v>1296</v>
      </c>
    </row>
    <row r="105" spans="1:16" ht="12.75">
      <c r="A105" t="s">
        <v>49</v>
      </c>
      <c s="34" t="s">
        <v>143</v>
      </c>
      <c s="34" t="s">
        <v>1297</v>
      </c>
      <c s="35" t="s">
        <v>5</v>
      </c>
      <c s="6" t="s">
        <v>1298</v>
      </c>
      <c s="36" t="s">
        <v>74</v>
      </c>
      <c s="37">
        <v>53.29</v>
      </c>
      <c s="36">
        <v>0</v>
      </c>
      <c s="36">
        <f>ROUND(G105*H105,6)</f>
      </c>
      <c r="L105" s="38">
        <v>0</v>
      </c>
      <c s="32">
        <f>ROUND(ROUND(L105,2)*ROUND(G105,3),2)</f>
      </c>
      <c s="36" t="s">
        <v>53</v>
      </c>
      <c>
        <f>(M105*21)/100</f>
      </c>
      <c t="s">
        <v>27</v>
      </c>
    </row>
    <row r="106" spans="1:5" ht="12.75">
      <c r="A106" s="35" t="s">
        <v>54</v>
      </c>
      <c r="E106" s="39" t="s">
        <v>5</v>
      </c>
    </row>
    <row r="107" spans="1:5" ht="12.75">
      <c r="A107" s="35" t="s">
        <v>55</v>
      </c>
      <c r="E107" s="40" t="s">
        <v>5</v>
      </c>
    </row>
    <row r="108" spans="1:5" ht="140.25">
      <c r="A108" t="s">
        <v>56</v>
      </c>
      <c r="E108" s="39" t="s">
        <v>1296</v>
      </c>
    </row>
    <row r="109" spans="1:16" ht="12.75">
      <c r="A109" t="s">
        <v>49</v>
      </c>
      <c s="34" t="s">
        <v>146</v>
      </c>
      <c s="34" t="s">
        <v>2057</v>
      </c>
      <c s="35" t="s">
        <v>5</v>
      </c>
      <c s="6" t="s">
        <v>2058</v>
      </c>
      <c s="36" t="s">
        <v>74</v>
      </c>
      <c s="37">
        <v>6</v>
      </c>
      <c s="36">
        <v>0</v>
      </c>
      <c s="36">
        <f>ROUND(G109*H109,6)</f>
      </c>
      <c r="L109" s="38">
        <v>0</v>
      </c>
      <c s="32">
        <f>ROUND(ROUND(L109,2)*ROUND(G109,3),2)</f>
      </c>
      <c s="36" t="s">
        <v>53</v>
      </c>
      <c>
        <f>(M109*21)/100</f>
      </c>
      <c t="s">
        <v>27</v>
      </c>
    </row>
    <row r="110" spans="1:5" ht="12.75">
      <c r="A110" s="35" t="s">
        <v>54</v>
      </c>
      <c r="E110" s="39" t="s">
        <v>5</v>
      </c>
    </row>
    <row r="111" spans="1:5" ht="12.75">
      <c r="A111" s="35" t="s">
        <v>55</v>
      </c>
      <c r="E111" s="40" t="s">
        <v>5</v>
      </c>
    </row>
    <row r="112" spans="1:5" ht="89.25">
      <c r="A112" t="s">
        <v>56</v>
      </c>
      <c r="E112" s="39" t="s">
        <v>2059</v>
      </c>
    </row>
    <row r="113" spans="1:13" ht="12.75">
      <c r="A113" t="s">
        <v>46</v>
      </c>
      <c r="C113" s="31" t="s">
        <v>76</v>
      </c>
      <c r="E113" s="33" t="s">
        <v>77</v>
      </c>
      <c r="J113" s="32">
        <f>0</f>
      </c>
      <c s="32">
        <f>0</f>
      </c>
      <c s="32">
        <f>0+L114+L118+L122</f>
      </c>
      <c s="32">
        <f>0+M114+M118+M122</f>
      </c>
    </row>
    <row r="114" spans="1:16" ht="12.75">
      <c r="A114" t="s">
        <v>49</v>
      </c>
      <c s="34" t="s">
        <v>149</v>
      </c>
      <c s="34" t="s">
        <v>114</v>
      </c>
      <c s="35" t="s">
        <v>5</v>
      </c>
      <c s="6" t="s">
        <v>115</v>
      </c>
      <c s="36" t="s">
        <v>80</v>
      </c>
      <c s="37">
        <v>11</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102">
      <c r="A117" t="s">
        <v>56</v>
      </c>
      <c r="E117" s="39" t="s">
        <v>116</v>
      </c>
    </row>
    <row r="118" spans="1:16" ht="12.75">
      <c r="A118" t="s">
        <v>49</v>
      </c>
      <c s="34" t="s">
        <v>152</v>
      </c>
      <c s="34" t="s">
        <v>2060</v>
      </c>
      <c s="35" t="s">
        <v>5</v>
      </c>
      <c s="6" t="s">
        <v>2061</v>
      </c>
      <c s="36" t="s">
        <v>80</v>
      </c>
      <c s="37">
        <v>9</v>
      </c>
      <c s="36">
        <v>0</v>
      </c>
      <c s="36">
        <f>ROUND(G118*H118,6)</f>
      </c>
      <c r="L118" s="38">
        <v>0</v>
      </c>
      <c s="32">
        <f>ROUND(ROUND(L118,2)*ROUND(G118,3),2)</f>
      </c>
      <c s="36" t="s">
        <v>53</v>
      </c>
      <c>
        <f>(M118*21)/100</f>
      </c>
      <c t="s">
        <v>27</v>
      </c>
    </row>
    <row r="119" spans="1:5" ht="12.75">
      <c r="A119" s="35" t="s">
        <v>54</v>
      </c>
      <c r="E119" s="39" t="s">
        <v>5</v>
      </c>
    </row>
    <row r="120" spans="1:5" ht="12.75">
      <c r="A120" s="35" t="s">
        <v>55</v>
      </c>
      <c r="E120" s="40" t="s">
        <v>5</v>
      </c>
    </row>
    <row r="121" spans="1:5" ht="102">
      <c r="A121" t="s">
        <v>56</v>
      </c>
      <c r="E121" s="39" t="s">
        <v>116</v>
      </c>
    </row>
    <row r="122" spans="1:16" ht="12.75">
      <c r="A122" t="s">
        <v>49</v>
      </c>
      <c s="34" t="s">
        <v>156</v>
      </c>
      <c s="34" t="s">
        <v>2107</v>
      </c>
      <c s="35" t="s">
        <v>5</v>
      </c>
      <c s="6" t="s">
        <v>2108</v>
      </c>
      <c s="36" t="s">
        <v>80</v>
      </c>
      <c s="37">
        <v>7</v>
      </c>
      <c s="36">
        <v>0</v>
      </c>
      <c s="36">
        <f>ROUND(G122*H122,6)</f>
      </c>
      <c r="L122" s="38">
        <v>0</v>
      </c>
      <c s="32">
        <f>ROUND(ROUND(L122,2)*ROUND(G122,3),2)</f>
      </c>
      <c s="36" t="s">
        <v>53</v>
      </c>
      <c>
        <f>(M122*21)/100</f>
      </c>
      <c t="s">
        <v>27</v>
      </c>
    </row>
    <row r="123" spans="1:5" ht="12.75">
      <c r="A123" s="35" t="s">
        <v>54</v>
      </c>
      <c r="E123" s="39" t="s">
        <v>5</v>
      </c>
    </row>
    <row r="124" spans="1:5" ht="12.75">
      <c r="A124" s="35" t="s">
        <v>55</v>
      </c>
      <c r="E124" s="40" t="s">
        <v>5</v>
      </c>
    </row>
    <row r="125" spans="1:5" ht="153">
      <c r="A125" t="s">
        <v>56</v>
      </c>
      <c r="E125" s="39" t="s">
        <v>1642</v>
      </c>
    </row>
    <row r="126" spans="1:13" ht="12.75">
      <c r="A126" t="s">
        <v>46</v>
      </c>
      <c r="C126" s="31" t="s">
        <v>82</v>
      </c>
      <c r="E126" s="33" t="s">
        <v>1415</v>
      </c>
      <c r="J126" s="32">
        <f>0</f>
      </c>
      <c s="32">
        <f>0</f>
      </c>
      <c s="32">
        <f>0+L127+L131+L135+L139+L143+L147+L151+L155+L159</f>
      </c>
      <c s="32">
        <f>0+M127+M131+M135+M139+M143+M147+M151+M155+M159</f>
      </c>
    </row>
    <row r="127" spans="1:16" ht="12.75">
      <c r="A127" t="s">
        <v>49</v>
      </c>
      <c s="34" t="s">
        <v>159</v>
      </c>
      <c s="34" t="s">
        <v>2109</v>
      </c>
      <c s="35" t="s">
        <v>5</v>
      </c>
      <c s="6" t="s">
        <v>2110</v>
      </c>
      <c s="36" t="s">
        <v>65</v>
      </c>
      <c s="37">
        <v>6.7</v>
      </c>
      <c s="36">
        <v>0</v>
      </c>
      <c s="36">
        <f>ROUND(G127*H127,6)</f>
      </c>
      <c r="L127" s="38">
        <v>0</v>
      </c>
      <c s="32">
        <f>ROUND(ROUND(L127,2)*ROUND(G127,3),2)</f>
      </c>
      <c s="36" t="s">
        <v>415</v>
      </c>
      <c>
        <f>(M127*21)/100</f>
      </c>
      <c t="s">
        <v>27</v>
      </c>
    </row>
    <row r="128" spans="1:5" ht="12.75">
      <c r="A128" s="35" t="s">
        <v>54</v>
      </c>
      <c r="E128" s="39" t="s">
        <v>5</v>
      </c>
    </row>
    <row r="129" spans="1:5" ht="12.75">
      <c r="A129" s="35" t="s">
        <v>55</v>
      </c>
      <c r="E129" s="40" t="s">
        <v>5</v>
      </c>
    </row>
    <row r="130" spans="1:5" ht="255">
      <c r="A130" t="s">
        <v>56</v>
      </c>
      <c r="E130" s="39" t="s">
        <v>2064</v>
      </c>
    </row>
    <row r="131" spans="1:16" ht="12.75">
      <c r="A131" t="s">
        <v>49</v>
      </c>
      <c s="34" t="s">
        <v>163</v>
      </c>
      <c s="34" t="s">
        <v>2111</v>
      </c>
      <c s="35" t="s">
        <v>5</v>
      </c>
      <c s="6" t="s">
        <v>2112</v>
      </c>
      <c s="36" t="s">
        <v>65</v>
      </c>
      <c s="37">
        <v>91.85</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255">
      <c r="A134" t="s">
        <v>56</v>
      </c>
      <c r="E134" s="39" t="s">
        <v>1419</v>
      </c>
    </row>
    <row r="135" spans="1:16" ht="12.75">
      <c r="A135" t="s">
        <v>49</v>
      </c>
      <c s="34" t="s">
        <v>167</v>
      </c>
      <c s="34" t="s">
        <v>1416</v>
      </c>
      <c s="35" t="s">
        <v>5</v>
      </c>
      <c s="6" t="s">
        <v>1417</v>
      </c>
      <c s="36" t="s">
        <v>65</v>
      </c>
      <c s="37">
        <v>76.08</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255">
      <c r="A138" t="s">
        <v>56</v>
      </c>
      <c r="E138" s="39" t="s">
        <v>1419</v>
      </c>
    </row>
    <row r="139" spans="1:16" ht="12.75">
      <c r="A139" t="s">
        <v>49</v>
      </c>
      <c s="34" t="s">
        <v>170</v>
      </c>
      <c s="34" t="s">
        <v>1420</v>
      </c>
      <c s="35" t="s">
        <v>5</v>
      </c>
      <c s="6" t="s">
        <v>1421</v>
      </c>
      <c s="36" t="s">
        <v>80</v>
      </c>
      <c s="37">
        <v>15</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02">
      <c r="A142" t="s">
        <v>56</v>
      </c>
      <c r="E142" s="39" t="s">
        <v>1423</v>
      </c>
    </row>
    <row r="143" spans="1:16" ht="12.75">
      <c r="A143" t="s">
        <v>49</v>
      </c>
      <c s="34" t="s">
        <v>174</v>
      </c>
      <c s="34" t="s">
        <v>2113</v>
      </c>
      <c s="35" t="s">
        <v>5</v>
      </c>
      <c s="6" t="s">
        <v>2114</v>
      </c>
      <c s="36" t="s">
        <v>65</v>
      </c>
      <c s="37">
        <v>6.7</v>
      </c>
      <c s="36">
        <v>0</v>
      </c>
      <c s="36">
        <f>ROUND(G143*H143,6)</f>
      </c>
      <c r="L143" s="38">
        <v>0</v>
      </c>
      <c s="32">
        <f>ROUND(ROUND(L143,2)*ROUND(G143,3),2)</f>
      </c>
      <c s="36" t="s">
        <v>415</v>
      </c>
      <c>
        <f>(M143*21)/100</f>
      </c>
      <c t="s">
        <v>27</v>
      </c>
    </row>
    <row r="144" spans="1:5" ht="12.75">
      <c r="A144" s="35" t="s">
        <v>54</v>
      </c>
      <c r="E144" s="39" t="s">
        <v>5</v>
      </c>
    </row>
    <row r="145" spans="1:5" ht="12.75">
      <c r="A145" s="35" t="s">
        <v>55</v>
      </c>
      <c r="E145" s="40" t="s">
        <v>5</v>
      </c>
    </row>
    <row r="146" spans="1:5" ht="51">
      <c r="A146" t="s">
        <v>56</v>
      </c>
      <c r="E146" s="39" t="s">
        <v>2076</v>
      </c>
    </row>
    <row r="147" spans="1:16" ht="12.75">
      <c r="A147" t="s">
        <v>49</v>
      </c>
      <c s="34" t="s">
        <v>178</v>
      </c>
      <c s="34" t="s">
        <v>2115</v>
      </c>
      <c s="35" t="s">
        <v>5</v>
      </c>
      <c s="6" t="s">
        <v>2116</v>
      </c>
      <c s="36" t="s">
        <v>65</v>
      </c>
      <c s="37">
        <v>91.85</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63.75">
      <c r="A150" t="s">
        <v>56</v>
      </c>
      <c r="E150" s="39" t="s">
        <v>2079</v>
      </c>
    </row>
    <row r="151" spans="1:16" ht="12.75">
      <c r="A151" t="s">
        <v>49</v>
      </c>
      <c s="34" t="s">
        <v>182</v>
      </c>
      <c s="34" t="s">
        <v>2117</v>
      </c>
      <c s="35" t="s">
        <v>5</v>
      </c>
      <c s="6" t="s">
        <v>2118</v>
      </c>
      <c s="36" t="s">
        <v>65</v>
      </c>
      <c s="37">
        <v>76.08</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63.75">
      <c r="A154" t="s">
        <v>56</v>
      </c>
      <c r="E154" s="39" t="s">
        <v>2079</v>
      </c>
    </row>
    <row r="155" spans="1:16" ht="12.75">
      <c r="A155" t="s">
        <v>49</v>
      </c>
      <c s="34" t="s">
        <v>186</v>
      </c>
      <c s="34" t="s">
        <v>2082</v>
      </c>
      <c s="35" t="s">
        <v>5</v>
      </c>
      <c s="6" t="s">
        <v>2083</v>
      </c>
      <c s="36" t="s">
        <v>65</v>
      </c>
      <c s="37">
        <v>174.63</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25.5">
      <c r="A158" t="s">
        <v>56</v>
      </c>
      <c r="E158" s="39" t="s">
        <v>2084</v>
      </c>
    </row>
    <row r="159" spans="1:16" ht="12.75">
      <c r="A159" t="s">
        <v>49</v>
      </c>
      <c s="34" t="s">
        <v>190</v>
      </c>
      <c s="34" t="s">
        <v>2119</v>
      </c>
      <c s="35" t="s">
        <v>5</v>
      </c>
      <c s="6" t="s">
        <v>2120</v>
      </c>
      <c s="36" t="s">
        <v>80</v>
      </c>
      <c s="37">
        <v>1</v>
      </c>
      <c s="36">
        <v>0</v>
      </c>
      <c s="36">
        <f>ROUND(G159*H159,6)</f>
      </c>
      <c r="L159" s="38">
        <v>0</v>
      </c>
      <c s="32">
        <f>ROUND(ROUND(L159,2)*ROUND(G159,3),2)</f>
      </c>
      <c s="36" t="s">
        <v>415</v>
      </c>
      <c>
        <f>(M159*21)/100</f>
      </c>
      <c t="s">
        <v>27</v>
      </c>
    </row>
    <row r="160" spans="1:5" ht="12.75">
      <c r="A160" s="35" t="s">
        <v>54</v>
      </c>
      <c r="E160" s="39" t="s">
        <v>5</v>
      </c>
    </row>
    <row r="161" spans="1:5" ht="12.75">
      <c r="A161" s="35" t="s">
        <v>55</v>
      </c>
      <c r="E161" s="40" t="s">
        <v>5</v>
      </c>
    </row>
    <row r="162" spans="1:5" ht="280.5">
      <c r="A162" t="s">
        <v>56</v>
      </c>
      <c r="E162" s="39" t="s">
        <v>2121</v>
      </c>
    </row>
    <row r="163" spans="1:13" ht="12.75">
      <c r="A163" t="s">
        <v>46</v>
      </c>
      <c r="C163" s="31" t="s">
        <v>86</v>
      </c>
      <c r="E163" s="33" t="s">
        <v>1132</v>
      </c>
      <c r="J163" s="32">
        <f>0</f>
      </c>
      <c s="32">
        <f>0</f>
      </c>
      <c s="32">
        <f>0+L164+L168+L172</f>
      </c>
      <c s="32">
        <f>0+M164+M168+M172</f>
      </c>
    </row>
    <row r="164" spans="1:16" ht="12.75">
      <c r="A164" t="s">
        <v>49</v>
      </c>
      <c s="34" t="s">
        <v>194</v>
      </c>
      <c s="34" t="s">
        <v>2092</v>
      </c>
      <c s="35" t="s">
        <v>5</v>
      </c>
      <c s="6" t="s">
        <v>2093</v>
      </c>
      <c s="36" t="s">
        <v>65</v>
      </c>
      <c s="37">
        <v>92.82</v>
      </c>
      <c s="36">
        <v>0</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25.5">
      <c r="A167" t="s">
        <v>56</v>
      </c>
      <c r="E167" s="39" t="s">
        <v>2094</v>
      </c>
    </row>
    <row r="168" spans="1:16" ht="12.75">
      <c r="A168" t="s">
        <v>49</v>
      </c>
      <c s="34" t="s">
        <v>198</v>
      </c>
      <c s="34" t="s">
        <v>2095</v>
      </c>
      <c s="35" t="s">
        <v>5</v>
      </c>
      <c s="6" t="s">
        <v>2096</v>
      </c>
      <c s="36" t="s">
        <v>80</v>
      </c>
      <c s="37">
        <v>5</v>
      </c>
      <c s="36">
        <v>0</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89.25">
      <c r="A171" t="s">
        <v>56</v>
      </c>
      <c r="E171" s="39" t="s">
        <v>2097</v>
      </c>
    </row>
    <row r="172" spans="1:16" ht="12.75">
      <c r="A172" t="s">
        <v>49</v>
      </c>
      <c s="34" t="s">
        <v>202</v>
      </c>
      <c s="34" t="s">
        <v>2098</v>
      </c>
      <c s="35" t="s">
        <v>5</v>
      </c>
      <c s="6" t="s">
        <v>2099</v>
      </c>
      <c s="36" t="s">
        <v>52</v>
      </c>
      <c s="37">
        <v>1</v>
      </c>
      <c s="36">
        <v>0</v>
      </c>
      <c s="36">
        <f>ROUND(G172*H172,6)</f>
      </c>
      <c r="L172" s="38">
        <v>0</v>
      </c>
      <c s="32">
        <f>ROUND(ROUND(L172,2)*ROUND(G172,3),2)</f>
      </c>
      <c s="36" t="s">
        <v>415</v>
      </c>
      <c>
        <f>(M172*21)/100</f>
      </c>
      <c t="s">
        <v>27</v>
      </c>
    </row>
    <row r="173" spans="1:5" ht="12.75">
      <c r="A173" s="35" t="s">
        <v>54</v>
      </c>
      <c r="E173" s="39" t="s">
        <v>5</v>
      </c>
    </row>
    <row r="174" spans="1:5" ht="12.75">
      <c r="A174" s="35" t="s">
        <v>55</v>
      </c>
      <c r="E174" s="40" t="s">
        <v>5</v>
      </c>
    </row>
    <row r="175" spans="1:5" ht="76.5">
      <c r="A175" t="s">
        <v>56</v>
      </c>
      <c r="E175" s="39" t="s">
        <v>2100</v>
      </c>
    </row>
    <row r="176" spans="1:13" ht="12.75">
      <c r="A176" t="s">
        <v>46</v>
      </c>
      <c r="C176" s="31" t="s">
        <v>649</v>
      </c>
      <c r="E176" s="33" t="s">
        <v>650</v>
      </c>
      <c r="J176" s="32">
        <f>0</f>
      </c>
      <c s="32">
        <f>0</f>
      </c>
      <c s="32">
        <f>0+L177+L181+L185</f>
      </c>
      <c s="32">
        <f>0+M177+M181+M185</f>
      </c>
    </row>
    <row r="177" spans="1:16" ht="25.5">
      <c r="A177" t="s">
        <v>49</v>
      </c>
      <c s="34" t="s">
        <v>206</v>
      </c>
      <c s="34" t="s">
        <v>1727</v>
      </c>
      <c s="35" t="s">
        <v>652</v>
      </c>
      <c s="6" t="s">
        <v>1728</v>
      </c>
      <c s="36" t="s">
        <v>654</v>
      </c>
      <c s="37">
        <v>804.62</v>
      </c>
      <c s="36">
        <v>0</v>
      </c>
      <c s="36">
        <f>ROUND(G177*H177,6)</f>
      </c>
      <c r="L177" s="38">
        <v>0</v>
      </c>
      <c s="32">
        <f>ROUND(ROUND(L177,2)*ROUND(G177,3),2)</f>
      </c>
      <c s="36" t="s">
        <v>655</v>
      </c>
      <c>
        <f>(M177*21)/100</f>
      </c>
      <c t="s">
        <v>27</v>
      </c>
    </row>
    <row r="178" spans="1:5" ht="12.75">
      <c r="A178" s="35" t="s">
        <v>54</v>
      </c>
      <c r="E178" s="39" t="s">
        <v>656</v>
      </c>
    </row>
    <row r="179" spans="1:5" ht="12.75">
      <c r="A179" s="35" t="s">
        <v>55</v>
      </c>
      <c r="E179" s="40" t="s">
        <v>5</v>
      </c>
    </row>
    <row r="180" spans="1:5" ht="165.75">
      <c r="A180" t="s">
        <v>56</v>
      </c>
      <c r="E180" s="39" t="s">
        <v>657</v>
      </c>
    </row>
    <row r="181" spans="1:16" ht="25.5">
      <c r="A181" t="s">
        <v>49</v>
      </c>
      <c s="34" t="s">
        <v>210</v>
      </c>
      <c s="34" t="s">
        <v>1371</v>
      </c>
      <c s="35" t="s">
        <v>652</v>
      </c>
      <c s="6" t="s">
        <v>1372</v>
      </c>
      <c s="36" t="s">
        <v>654</v>
      </c>
      <c s="37">
        <v>24.51</v>
      </c>
      <c s="36">
        <v>0</v>
      </c>
      <c s="36">
        <f>ROUND(G181*H181,6)</f>
      </c>
      <c r="L181" s="38">
        <v>0</v>
      </c>
      <c s="32">
        <f>ROUND(ROUND(L181,2)*ROUND(G181,3),2)</f>
      </c>
      <c s="36" t="s">
        <v>655</v>
      </c>
      <c>
        <f>(M181*21)/100</f>
      </c>
      <c t="s">
        <v>27</v>
      </c>
    </row>
    <row r="182" spans="1:5" ht="12.75">
      <c r="A182" s="35" t="s">
        <v>54</v>
      </c>
      <c r="E182" s="39" t="s">
        <v>656</v>
      </c>
    </row>
    <row r="183" spans="1:5" ht="12.75">
      <c r="A183" s="35" t="s">
        <v>55</v>
      </c>
      <c r="E183" s="40" t="s">
        <v>5</v>
      </c>
    </row>
    <row r="184" spans="1:5" ht="165.75">
      <c r="A184" t="s">
        <v>56</v>
      </c>
      <c r="E184" s="39" t="s">
        <v>657</v>
      </c>
    </row>
    <row r="185" spans="1:16" ht="25.5">
      <c r="A185" t="s">
        <v>49</v>
      </c>
      <c s="34" t="s">
        <v>214</v>
      </c>
      <c s="34" t="s">
        <v>1375</v>
      </c>
      <c s="35" t="s">
        <v>652</v>
      </c>
      <c s="6" t="s">
        <v>1376</v>
      </c>
      <c s="36" t="s">
        <v>654</v>
      </c>
      <c s="37">
        <v>14.4</v>
      </c>
      <c s="36">
        <v>0</v>
      </c>
      <c s="36">
        <f>ROUND(G185*H185,6)</f>
      </c>
      <c r="L185" s="38">
        <v>0</v>
      </c>
      <c s="32">
        <f>ROUND(ROUND(L185,2)*ROUND(G185,3),2)</f>
      </c>
      <c s="36" t="s">
        <v>655</v>
      </c>
      <c>
        <f>(M185*21)/100</f>
      </c>
      <c t="s">
        <v>27</v>
      </c>
    </row>
    <row r="186" spans="1:5" ht="12.75">
      <c r="A186" s="35" t="s">
        <v>54</v>
      </c>
      <c r="E186" s="39" t="s">
        <v>656</v>
      </c>
    </row>
    <row r="187" spans="1:5" ht="12.75">
      <c r="A187" s="35" t="s">
        <v>55</v>
      </c>
      <c r="E187" s="40" t="s">
        <v>5</v>
      </c>
    </row>
    <row r="188" spans="1:5" ht="165.75">
      <c r="A188" t="s">
        <v>56</v>
      </c>
      <c r="E188"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2021</v>
      </c>
      <c s="41">
        <f>Rekapitulace!C37</f>
      </c>
      <c s="20" t="s">
        <v>0</v>
      </c>
      <c t="s">
        <v>23</v>
      </c>
      <c t="s">
        <v>27</v>
      </c>
    </row>
    <row r="4" spans="1:16" ht="32" customHeight="1">
      <c r="A4" s="24" t="s">
        <v>20</v>
      </c>
      <c s="25" t="s">
        <v>28</v>
      </c>
      <c s="27" t="s">
        <v>2021</v>
      </c>
      <c r="E4" s="26" t="s">
        <v>2022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2124</v>
      </c>
      <c r="E8" s="30" t="s">
        <v>2123</v>
      </c>
      <c r="J8" s="29">
        <f>0+J9+J14+J55+J64+J73+J150+J163</f>
      </c>
      <c s="29">
        <f>0+K9+K14+K55+K64+K73+K150+K163</f>
      </c>
      <c s="29">
        <f>0+L9+L14+L55+L64+L73+L150+L163</f>
      </c>
      <c s="29">
        <f>0+M9+M14+M55+M64+M73+M150+M163</f>
      </c>
    </row>
    <row r="9" spans="1:13" ht="12.75">
      <c r="A9" t="s">
        <v>46</v>
      </c>
      <c r="C9" s="31" t="s">
        <v>331</v>
      </c>
      <c r="E9" s="33" t="s">
        <v>1226</v>
      </c>
      <c r="J9" s="32">
        <f>0</f>
      </c>
      <c s="32">
        <f>0</f>
      </c>
      <c s="32">
        <f>0+L10</f>
      </c>
      <c s="32">
        <f>0+M10</f>
      </c>
    </row>
    <row r="10" spans="1:16" ht="12.75">
      <c r="A10" t="s">
        <v>49</v>
      </c>
      <c s="34" t="s">
        <v>47</v>
      </c>
      <c s="34" t="s">
        <v>2026</v>
      </c>
      <c s="35" t="s">
        <v>5</v>
      </c>
      <c s="6" t="s">
        <v>2027</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1498</v>
      </c>
    </row>
    <row r="14" spans="1:13" ht="12.75">
      <c r="A14" t="s">
        <v>46</v>
      </c>
      <c r="C14" s="31" t="s">
        <v>47</v>
      </c>
      <c r="E14" s="33" t="s">
        <v>48</v>
      </c>
      <c r="J14" s="32">
        <f>0</f>
      </c>
      <c s="32">
        <f>0</f>
      </c>
      <c s="32">
        <f>0+L15+L19+L23+L27+L31+L35+L39+L43+L47+L51</f>
      </c>
      <c s="32">
        <f>0+M15+M19+M23+M27+M31+M35+M39+M43+M47+M51</f>
      </c>
    </row>
    <row r="15" spans="1:16" ht="12.75">
      <c r="A15" t="s">
        <v>49</v>
      </c>
      <c s="34" t="s">
        <v>27</v>
      </c>
      <c s="34" t="s">
        <v>2125</v>
      </c>
      <c s="35" t="s">
        <v>5</v>
      </c>
      <c s="6" t="s">
        <v>2126</v>
      </c>
      <c s="36" t="s">
        <v>52</v>
      </c>
      <c s="37">
        <v>4.05</v>
      </c>
      <c s="36">
        <v>0</v>
      </c>
      <c s="36">
        <f>ROUND(G15*H15,6)</f>
      </c>
      <c r="L15" s="38">
        <v>0</v>
      </c>
      <c s="32">
        <f>ROUND(ROUND(L15,2)*ROUND(G15,3),2)</f>
      </c>
      <c s="36" t="s">
        <v>53</v>
      </c>
      <c>
        <f>(M15*21)/100</f>
      </c>
      <c t="s">
        <v>27</v>
      </c>
    </row>
    <row r="16" spans="1:5" ht="12.75">
      <c r="A16" s="35" t="s">
        <v>54</v>
      </c>
      <c r="E16" s="39" t="s">
        <v>5</v>
      </c>
    </row>
    <row r="17" spans="1:5" ht="51">
      <c r="A17" s="35" t="s">
        <v>55</v>
      </c>
      <c r="E17" s="40" t="s">
        <v>2127</v>
      </c>
    </row>
    <row r="18" spans="1:5" ht="63.75">
      <c r="A18" t="s">
        <v>56</v>
      </c>
      <c r="E18" s="39" t="s">
        <v>1240</v>
      </c>
    </row>
    <row r="19" spans="1:16" ht="12.75">
      <c r="A19" t="s">
        <v>49</v>
      </c>
      <c s="34" t="s">
        <v>26</v>
      </c>
      <c s="34" t="s">
        <v>2033</v>
      </c>
      <c s="35" t="s">
        <v>5</v>
      </c>
      <c s="6" t="s">
        <v>2034</v>
      </c>
      <c s="36" t="s">
        <v>52</v>
      </c>
      <c s="37">
        <v>8.1</v>
      </c>
      <c s="36">
        <v>0</v>
      </c>
      <c s="36">
        <f>ROUND(G19*H19,6)</f>
      </c>
      <c r="L19" s="38">
        <v>0</v>
      </c>
      <c s="32">
        <f>ROUND(ROUND(L19,2)*ROUND(G19,3),2)</f>
      </c>
      <c s="36" t="s">
        <v>53</v>
      </c>
      <c>
        <f>(M19*21)/100</f>
      </c>
      <c t="s">
        <v>27</v>
      </c>
    </row>
    <row r="20" spans="1:5" ht="12.75">
      <c r="A20" s="35" t="s">
        <v>54</v>
      </c>
      <c r="E20" s="39" t="s">
        <v>5</v>
      </c>
    </row>
    <row r="21" spans="1:5" ht="51">
      <c r="A21" s="35" t="s">
        <v>55</v>
      </c>
      <c r="E21" s="40" t="s">
        <v>2128</v>
      </c>
    </row>
    <row r="22" spans="1:5" ht="63.75">
      <c r="A22" t="s">
        <v>56</v>
      </c>
      <c r="E22" s="39" t="s">
        <v>1240</v>
      </c>
    </row>
    <row r="23" spans="1:16" ht="12.75">
      <c r="A23" t="s">
        <v>49</v>
      </c>
      <c s="34" t="s">
        <v>62</v>
      </c>
      <c s="34" t="s">
        <v>50</v>
      </c>
      <c s="35" t="s">
        <v>5</v>
      </c>
      <c s="6" t="s">
        <v>51</v>
      </c>
      <c s="36" t="s">
        <v>52</v>
      </c>
      <c s="37">
        <v>341.84</v>
      </c>
      <c s="36">
        <v>0</v>
      </c>
      <c s="36">
        <f>ROUND(G23*H23,6)</f>
      </c>
      <c r="L23" s="38">
        <v>0</v>
      </c>
      <c s="32">
        <f>ROUND(ROUND(L23,2)*ROUND(G23,3),2)</f>
      </c>
      <c s="36" t="s">
        <v>53</v>
      </c>
      <c>
        <f>(M23*21)/100</f>
      </c>
      <c t="s">
        <v>27</v>
      </c>
    </row>
    <row r="24" spans="1:5" ht="12.75">
      <c r="A24" s="35" t="s">
        <v>54</v>
      </c>
      <c r="E24" s="39" t="s">
        <v>5</v>
      </c>
    </row>
    <row r="25" spans="1:5" ht="51">
      <c r="A25" s="35" t="s">
        <v>55</v>
      </c>
      <c r="E25" s="40" t="s">
        <v>2129</v>
      </c>
    </row>
    <row r="26" spans="1:5" ht="344.25">
      <c r="A26" t="s">
        <v>56</v>
      </c>
      <c r="E26" s="39" t="s">
        <v>57</v>
      </c>
    </row>
    <row r="27" spans="1:16" ht="12.75">
      <c r="A27" t="s">
        <v>49</v>
      </c>
      <c s="34" t="s">
        <v>67</v>
      </c>
      <c s="34" t="s">
        <v>1506</v>
      </c>
      <c s="35" t="s">
        <v>5</v>
      </c>
      <c s="6" t="s">
        <v>1507</v>
      </c>
      <c s="36" t="s">
        <v>52</v>
      </c>
      <c s="37">
        <v>54.7</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191.25">
      <c r="A30" t="s">
        <v>56</v>
      </c>
      <c r="E30" s="39" t="s">
        <v>1508</v>
      </c>
    </row>
    <row r="31" spans="1:16" ht="12.75">
      <c r="A31" t="s">
        <v>49</v>
      </c>
      <c s="34" t="s">
        <v>71</v>
      </c>
      <c s="34" t="s">
        <v>68</v>
      </c>
      <c s="35" t="s">
        <v>5</v>
      </c>
      <c s="6" t="s">
        <v>69</v>
      </c>
      <c s="36" t="s">
        <v>52</v>
      </c>
      <c s="37">
        <v>54.7</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229.5">
      <c r="A34" t="s">
        <v>56</v>
      </c>
      <c r="E34" s="39" t="s">
        <v>70</v>
      </c>
    </row>
    <row r="35" spans="1:16" ht="12.75">
      <c r="A35" t="s">
        <v>49</v>
      </c>
      <c s="34" t="s">
        <v>76</v>
      </c>
      <c s="34" t="s">
        <v>1876</v>
      </c>
      <c s="35" t="s">
        <v>5</v>
      </c>
      <c s="6" t="s">
        <v>1877</v>
      </c>
      <c s="36" t="s">
        <v>52</v>
      </c>
      <c s="37">
        <v>135.55</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242.25">
      <c r="A38" t="s">
        <v>56</v>
      </c>
      <c r="E38" s="39" t="s">
        <v>2038</v>
      </c>
    </row>
    <row r="39" spans="1:16" ht="12.75">
      <c r="A39" t="s">
        <v>49</v>
      </c>
      <c s="34" t="s">
        <v>82</v>
      </c>
      <c s="34" t="s">
        <v>1829</v>
      </c>
      <c s="35" t="s">
        <v>5</v>
      </c>
      <c s="6" t="s">
        <v>1830</v>
      </c>
      <c s="36" t="s">
        <v>52</v>
      </c>
      <c s="37">
        <v>74.72</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306">
      <c r="A42" t="s">
        <v>56</v>
      </c>
      <c r="E42" s="39" t="s">
        <v>1833</v>
      </c>
    </row>
    <row r="43" spans="1:16" ht="12.75">
      <c r="A43" t="s">
        <v>49</v>
      </c>
      <c s="34" t="s">
        <v>86</v>
      </c>
      <c s="34" t="s">
        <v>2039</v>
      </c>
      <c s="35" t="s">
        <v>5</v>
      </c>
      <c s="6" t="s">
        <v>2040</v>
      </c>
      <c s="36" t="s">
        <v>52</v>
      </c>
      <c s="37">
        <v>5</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267.75">
      <c r="A46" t="s">
        <v>56</v>
      </c>
      <c r="E46" s="39" t="s">
        <v>2041</v>
      </c>
    </row>
    <row r="47" spans="1:16" ht="12.75">
      <c r="A47" t="s">
        <v>49</v>
      </c>
      <c s="34" t="s">
        <v>90</v>
      </c>
      <c s="34" t="s">
        <v>1393</v>
      </c>
      <c s="35" t="s">
        <v>5</v>
      </c>
      <c s="6" t="s">
        <v>1394</v>
      </c>
      <c s="36" t="s">
        <v>74</v>
      </c>
      <c s="37">
        <v>26</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38.25">
      <c r="A50" t="s">
        <v>56</v>
      </c>
      <c r="E50" s="39" t="s">
        <v>1396</v>
      </c>
    </row>
    <row r="51" spans="1:16" ht="12.75">
      <c r="A51" t="s">
        <v>49</v>
      </c>
      <c s="34" t="s">
        <v>94</v>
      </c>
      <c s="34" t="s">
        <v>2130</v>
      </c>
      <c s="35" t="s">
        <v>5</v>
      </c>
      <c s="6" t="s">
        <v>2131</v>
      </c>
      <c s="36" t="s">
        <v>65</v>
      </c>
      <c s="37">
        <v>24</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25.5">
      <c r="A54" t="s">
        <v>56</v>
      </c>
      <c r="E54" s="39" t="s">
        <v>66</v>
      </c>
    </row>
    <row r="55" spans="1:13" ht="12.75">
      <c r="A55" t="s">
        <v>46</v>
      </c>
      <c r="C55" s="31" t="s">
        <v>67</v>
      </c>
      <c r="E55" s="33" t="s">
        <v>1246</v>
      </c>
      <c r="J55" s="32">
        <f>0</f>
      </c>
      <c s="32">
        <f>0</f>
      </c>
      <c s="32">
        <f>0+L56+L60</f>
      </c>
      <c s="32">
        <f>0+M56+M60</f>
      </c>
    </row>
    <row r="56" spans="1:16" ht="12.75">
      <c r="A56" t="s">
        <v>49</v>
      </c>
      <c s="34" t="s">
        <v>97</v>
      </c>
      <c s="34" t="s">
        <v>1455</v>
      </c>
      <c s="35" t="s">
        <v>5</v>
      </c>
      <c s="6" t="s">
        <v>1456</v>
      </c>
      <c s="36" t="s">
        <v>52</v>
      </c>
      <c s="37">
        <v>7.8</v>
      </c>
      <c s="36">
        <v>0</v>
      </c>
      <c s="36">
        <f>ROUND(G56*H56,6)</f>
      </c>
      <c r="L56" s="38">
        <v>0</v>
      </c>
      <c s="32">
        <f>ROUND(ROUND(L56,2)*ROUND(G56,3),2)</f>
      </c>
      <c s="36" t="s">
        <v>53</v>
      </c>
      <c>
        <f>(M56*21)/100</f>
      </c>
      <c t="s">
        <v>27</v>
      </c>
    </row>
    <row r="57" spans="1:5" ht="12.75">
      <c r="A57" s="35" t="s">
        <v>54</v>
      </c>
      <c r="E57" s="39" t="s">
        <v>5</v>
      </c>
    </row>
    <row r="58" spans="1:5" ht="12.75">
      <c r="A58" s="35" t="s">
        <v>55</v>
      </c>
      <c r="E58" s="40" t="s">
        <v>5</v>
      </c>
    </row>
    <row r="59" spans="1:5" ht="51">
      <c r="A59" t="s">
        <v>56</v>
      </c>
      <c r="E59" s="39" t="s">
        <v>1459</v>
      </c>
    </row>
    <row r="60" spans="1:16" ht="12.75">
      <c r="A60" t="s">
        <v>49</v>
      </c>
      <c s="34" t="s">
        <v>101</v>
      </c>
      <c s="34" t="s">
        <v>2057</v>
      </c>
      <c s="35" t="s">
        <v>5</v>
      </c>
      <c s="6" t="s">
        <v>2058</v>
      </c>
      <c s="36" t="s">
        <v>74</v>
      </c>
      <c s="37">
        <v>26</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89.25">
      <c r="A63" t="s">
        <v>56</v>
      </c>
      <c r="E63" s="39" t="s">
        <v>2059</v>
      </c>
    </row>
    <row r="64" spans="1:13" ht="12.75">
      <c r="A64" t="s">
        <v>46</v>
      </c>
      <c r="C64" s="31" t="s">
        <v>76</v>
      </c>
      <c r="E64" s="33" t="s">
        <v>77</v>
      </c>
      <c r="J64" s="32">
        <f>0</f>
      </c>
      <c s="32">
        <f>0</f>
      </c>
      <c s="32">
        <f>0+L65+L69</f>
      </c>
      <c s="32">
        <f>0+M65+M69</f>
      </c>
    </row>
    <row r="65" spans="1:16" ht="12.75">
      <c r="A65" t="s">
        <v>49</v>
      </c>
      <c s="34" t="s">
        <v>105</v>
      </c>
      <c s="34" t="s">
        <v>2132</v>
      </c>
      <c s="35" t="s">
        <v>5</v>
      </c>
      <c s="6" t="s">
        <v>2133</v>
      </c>
      <c s="36" t="s">
        <v>80</v>
      </c>
      <c s="37">
        <v>6</v>
      </c>
      <c s="36">
        <v>0</v>
      </c>
      <c s="36">
        <f>ROUND(G65*H65,6)</f>
      </c>
      <c r="L65" s="38">
        <v>0</v>
      </c>
      <c s="32">
        <f>ROUND(ROUND(L65,2)*ROUND(G65,3),2)</f>
      </c>
      <c s="36" t="s">
        <v>53</v>
      </c>
      <c>
        <f>(M65*21)/100</f>
      </c>
      <c t="s">
        <v>27</v>
      </c>
    </row>
    <row r="66" spans="1:5" ht="12.75">
      <c r="A66" s="35" t="s">
        <v>54</v>
      </c>
      <c r="E66" s="39" t="s">
        <v>5</v>
      </c>
    </row>
    <row r="67" spans="1:5" ht="12.75">
      <c r="A67" s="35" t="s">
        <v>55</v>
      </c>
      <c r="E67" s="40" t="s">
        <v>5</v>
      </c>
    </row>
    <row r="68" spans="1:5" ht="140.25">
      <c r="A68" t="s">
        <v>56</v>
      </c>
      <c r="E68" s="39" t="s">
        <v>2134</v>
      </c>
    </row>
    <row r="69" spans="1:16" ht="12.75">
      <c r="A69" t="s">
        <v>49</v>
      </c>
      <c s="34" t="s">
        <v>109</v>
      </c>
      <c s="34" t="s">
        <v>114</v>
      </c>
      <c s="35" t="s">
        <v>5</v>
      </c>
      <c s="6" t="s">
        <v>115</v>
      </c>
      <c s="36" t="s">
        <v>80</v>
      </c>
      <c s="37">
        <v>10</v>
      </c>
      <c s="36">
        <v>0</v>
      </c>
      <c s="36">
        <f>ROUND(G69*H69,6)</f>
      </c>
      <c r="L69" s="38">
        <v>0</v>
      </c>
      <c s="32">
        <f>ROUND(ROUND(L69,2)*ROUND(G69,3),2)</f>
      </c>
      <c s="36" t="s">
        <v>53</v>
      </c>
      <c>
        <f>(M69*21)/100</f>
      </c>
      <c t="s">
        <v>27</v>
      </c>
    </row>
    <row r="70" spans="1:5" ht="12.75">
      <c r="A70" s="35" t="s">
        <v>54</v>
      </c>
      <c r="E70" s="39" t="s">
        <v>5</v>
      </c>
    </row>
    <row r="71" spans="1:5" ht="12.75">
      <c r="A71" s="35" t="s">
        <v>55</v>
      </c>
      <c r="E71" s="40" t="s">
        <v>5</v>
      </c>
    </row>
    <row r="72" spans="1:5" ht="102">
      <c r="A72" t="s">
        <v>56</v>
      </c>
      <c r="E72" s="39" t="s">
        <v>116</v>
      </c>
    </row>
    <row r="73" spans="1:13" ht="12.75">
      <c r="A73" t="s">
        <v>46</v>
      </c>
      <c r="C73" s="31" t="s">
        <v>82</v>
      </c>
      <c r="E73" s="33" t="s">
        <v>1415</v>
      </c>
      <c r="J73" s="32">
        <f>0</f>
      </c>
      <c s="32">
        <f>0</f>
      </c>
      <c s="32">
        <f>0+L74+L78+L82+L86+L90+L94+L98+L102+L106+L110+L114+L118+L122+L126+L130+L134+L138+L142+L146</f>
      </c>
      <c s="32">
        <f>0+M74+M78+M82+M86+M90+M94+M98+M102+M106+M110+M114+M118+M122+M126+M130+M134+M138+M142+M146</f>
      </c>
    </row>
    <row r="74" spans="1:16" ht="12.75">
      <c r="A74" t="s">
        <v>49</v>
      </c>
      <c s="34" t="s">
        <v>113</v>
      </c>
      <c s="34" t="s">
        <v>2135</v>
      </c>
      <c s="35" t="s">
        <v>5</v>
      </c>
      <c s="6" t="s">
        <v>2136</v>
      </c>
      <c s="36" t="s">
        <v>65</v>
      </c>
      <c s="37">
        <v>53.2</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255">
      <c r="A77" t="s">
        <v>56</v>
      </c>
      <c r="E77" s="39" t="s">
        <v>2137</v>
      </c>
    </row>
    <row r="78" spans="1:16" ht="12.75">
      <c r="A78" t="s">
        <v>49</v>
      </c>
      <c s="34" t="s">
        <v>117</v>
      </c>
      <c s="34" t="s">
        <v>2138</v>
      </c>
      <c s="35" t="s">
        <v>5</v>
      </c>
      <c s="6" t="s">
        <v>2139</v>
      </c>
      <c s="36" t="s">
        <v>65</v>
      </c>
      <c s="37">
        <v>60.2</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255">
      <c r="A81" t="s">
        <v>56</v>
      </c>
      <c r="E81" s="39" t="s">
        <v>2137</v>
      </c>
    </row>
    <row r="82" spans="1:16" ht="12.75">
      <c r="A82" t="s">
        <v>49</v>
      </c>
      <c s="34" t="s">
        <v>120</v>
      </c>
      <c s="34" t="s">
        <v>2140</v>
      </c>
      <c s="35" t="s">
        <v>5</v>
      </c>
      <c s="6" t="s">
        <v>2141</v>
      </c>
      <c s="36" t="s">
        <v>65</v>
      </c>
      <c s="37">
        <v>61.3</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255">
      <c r="A85" t="s">
        <v>56</v>
      </c>
      <c r="E85" s="39" t="s">
        <v>2137</v>
      </c>
    </row>
    <row r="86" spans="1:16" ht="12.75">
      <c r="A86" t="s">
        <v>49</v>
      </c>
      <c s="34" t="s">
        <v>125</v>
      </c>
      <c s="34" t="s">
        <v>2142</v>
      </c>
      <c s="35" t="s">
        <v>5</v>
      </c>
      <c s="6" t="s">
        <v>2143</v>
      </c>
      <c s="36" t="s">
        <v>65</v>
      </c>
      <c s="37">
        <v>2</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255">
      <c r="A89" t="s">
        <v>56</v>
      </c>
      <c r="E89" s="39" t="s">
        <v>2137</v>
      </c>
    </row>
    <row r="90" spans="1:16" ht="12.75">
      <c r="A90" t="s">
        <v>49</v>
      </c>
      <c s="34" t="s">
        <v>128</v>
      </c>
      <c s="34" t="s">
        <v>2144</v>
      </c>
      <c s="35" t="s">
        <v>5</v>
      </c>
      <c s="6" t="s">
        <v>2145</v>
      </c>
      <c s="36" t="s">
        <v>65</v>
      </c>
      <c s="37">
        <v>2</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255">
      <c r="A93" t="s">
        <v>56</v>
      </c>
      <c r="E93" s="39" t="s">
        <v>2137</v>
      </c>
    </row>
    <row r="94" spans="1:16" ht="12.75">
      <c r="A94" t="s">
        <v>49</v>
      </c>
      <c s="34" t="s">
        <v>131</v>
      </c>
      <c s="34" t="s">
        <v>2146</v>
      </c>
      <c s="35" t="s">
        <v>5</v>
      </c>
      <c s="6" t="s">
        <v>2147</v>
      </c>
      <c s="36" t="s">
        <v>65</v>
      </c>
      <c s="37">
        <v>2</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255">
      <c r="A97" t="s">
        <v>56</v>
      </c>
      <c r="E97" s="39" t="s">
        <v>2137</v>
      </c>
    </row>
    <row r="98" spans="1:16" ht="12.75">
      <c r="A98" t="s">
        <v>49</v>
      </c>
      <c s="34" t="s">
        <v>135</v>
      </c>
      <c s="34" t="s">
        <v>2148</v>
      </c>
      <c s="35" t="s">
        <v>5</v>
      </c>
      <c s="6" t="s">
        <v>2149</v>
      </c>
      <c s="36" t="s">
        <v>65</v>
      </c>
      <c s="37">
        <v>24</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51">
      <c r="A101" t="s">
        <v>56</v>
      </c>
      <c r="E101" s="39" t="s">
        <v>2150</v>
      </c>
    </row>
    <row r="102" spans="1:16" ht="12.75">
      <c r="A102" t="s">
        <v>49</v>
      </c>
      <c s="34" t="s">
        <v>139</v>
      </c>
      <c s="34" t="s">
        <v>1960</v>
      </c>
      <c s="35" t="s">
        <v>5</v>
      </c>
      <c s="6" t="s">
        <v>1961</v>
      </c>
      <c s="36" t="s">
        <v>65</v>
      </c>
      <c s="37">
        <v>40.6</v>
      </c>
      <c s="36">
        <v>0</v>
      </c>
      <c s="36">
        <f>ROUND(G102*H102,6)</f>
      </c>
      <c r="L102" s="38">
        <v>0</v>
      </c>
      <c s="32">
        <f>ROUND(ROUND(L102,2)*ROUND(G102,3),2)</f>
      </c>
      <c s="36" t="s">
        <v>53</v>
      </c>
      <c>
        <f>(M102*21)/100</f>
      </c>
      <c t="s">
        <v>27</v>
      </c>
    </row>
    <row r="103" spans="1:5" ht="12.75">
      <c r="A103" s="35" t="s">
        <v>54</v>
      </c>
      <c r="E103" s="39" t="s">
        <v>5</v>
      </c>
    </row>
    <row r="104" spans="1:5" ht="12.75">
      <c r="A104" s="35" t="s">
        <v>55</v>
      </c>
      <c r="E104" s="40" t="s">
        <v>2151</v>
      </c>
    </row>
    <row r="105" spans="1:5" ht="242.25">
      <c r="A105" t="s">
        <v>56</v>
      </c>
      <c r="E105" s="39" t="s">
        <v>1673</v>
      </c>
    </row>
    <row r="106" spans="1:16" ht="12.75">
      <c r="A106" t="s">
        <v>49</v>
      </c>
      <c s="34" t="s">
        <v>143</v>
      </c>
      <c s="34" t="s">
        <v>2152</v>
      </c>
      <c s="35" t="s">
        <v>5</v>
      </c>
      <c s="6" t="s">
        <v>2153</v>
      </c>
      <c s="36" t="s">
        <v>65</v>
      </c>
      <c s="37">
        <v>16.6</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242.25">
      <c r="A109" t="s">
        <v>56</v>
      </c>
      <c r="E109" s="39" t="s">
        <v>1673</v>
      </c>
    </row>
    <row r="110" spans="1:16" ht="12.75">
      <c r="A110" t="s">
        <v>49</v>
      </c>
      <c s="34" t="s">
        <v>146</v>
      </c>
      <c s="34" t="s">
        <v>2154</v>
      </c>
      <c s="35" t="s">
        <v>5</v>
      </c>
      <c s="6" t="s">
        <v>2155</v>
      </c>
      <c s="36" t="s">
        <v>80</v>
      </c>
      <c s="37">
        <v>3</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25.5">
      <c r="A113" t="s">
        <v>56</v>
      </c>
      <c r="E113" s="39" t="s">
        <v>2156</v>
      </c>
    </row>
    <row r="114" spans="1:16" ht="12.75">
      <c r="A114" t="s">
        <v>49</v>
      </c>
      <c s="34" t="s">
        <v>149</v>
      </c>
      <c s="34" t="s">
        <v>2157</v>
      </c>
      <c s="35" t="s">
        <v>5</v>
      </c>
      <c s="6" t="s">
        <v>2158</v>
      </c>
      <c s="36" t="s">
        <v>80</v>
      </c>
      <c s="37">
        <v>1</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25.5">
      <c r="A117" t="s">
        <v>56</v>
      </c>
      <c r="E117" s="39" t="s">
        <v>2156</v>
      </c>
    </row>
    <row r="118" spans="1:16" ht="12.75">
      <c r="A118" t="s">
        <v>49</v>
      </c>
      <c s="34" t="s">
        <v>152</v>
      </c>
      <c s="34" t="s">
        <v>2159</v>
      </c>
      <c s="35" t="s">
        <v>5</v>
      </c>
      <c s="6" t="s">
        <v>2160</v>
      </c>
      <c s="36" t="s">
        <v>80</v>
      </c>
      <c s="37">
        <v>1</v>
      </c>
      <c s="36">
        <v>0</v>
      </c>
      <c s="36">
        <f>ROUND(G118*H118,6)</f>
      </c>
      <c r="L118" s="38">
        <v>0</v>
      </c>
      <c s="32">
        <f>ROUND(ROUND(L118,2)*ROUND(G118,3),2)</f>
      </c>
      <c s="36" t="s">
        <v>415</v>
      </c>
      <c>
        <f>(M118*21)/100</f>
      </c>
      <c t="s">
        <v>27</v>
      </c>
    </row>
    <row r="119" spans="1:5" ht="12.75">
      <c r="A119" s="35" t="s">
        <v>54</v>
      </c>
      <c r="E119" s="39" t="s">
        <v>5</v>
      </c>
    </row>
    <row r="120" spans="1:5" ht="12.75">
      <c r="A120" s="35" t="s">
        <v>55</v>
      </c>
      <c r="E120" s="40" t="s">
        <v>5</v>
      </c>
    </row>
    <row r="121" spans="1:5" ht="25.5">
      <c r="A121" t="s">
        <v>56</v>
      </c>
      <c r="E121" s="39" t="s">
        <v>2156</v>
      </c>
    </row>
    <row r="122" spans="1:16" ht="12.75">
      <c r="A122" t="s">
        <v>49</v>
      </c>
      <c s="34" t="s">
        <v>156</v>
      </c>
      <c s="34" t="s">
        <v>2161</v>
      </c>
      <c s="35" t="s">
        <v>5</v>
      </c>
      <c s="6" t="s">
        <v>2162</v>
      </c>
      <c s="36" t="s">
        <v>80</v>
      </c>
      <c s="37">
        <v>3</v>
      </c>
      <c s="36">
        <v>0</v>
      </c>
      <c s="36">
        <f>ROUND(G122*H122,6)</f>
      </c>
      <c r="L122" s="38">
        <v>0</v>
      </c>
      <c s="32">
        <f>ROUND(ROUND(L122,2)*ROUND(G122,3),2)</f>
      </c>
      <c s="36" t="s">
        <v>53</v>
      </c>
      <c>
        <f>(M122*21)/100</f>
      </c>
      <c t="s">
        <v>27</v>
      </c>
    </row>
    <row r="123" spans="1:5" ht="12.75">
      <c r="A123" s="35" t="s">
        <v>54</v>
      </c>
      <c r="E123" s="39" t="s">
        <v>5</v>
      </c>
    </row>
    <row r="124" spans="1:5" ht="12.75">
      <c r="A124" s="35" t="s">
        <v>55</v>
      </c>
      <c r="E124" s="40" t="s">
        <v>5</v>
      </c>
    </row>
    <row r="125" spans="1:5" ht="25.5">
      <c r="A125" t="s">
        <v>56</v>
      </c>
      <c r="E125" s="39" t="s">
        <v>2156</v>
      </c>
    </row>
    <row r="126" spans="1:16" ht="12.75">
      <c r="A126" t="s">
        <v>49</v>
      </c>
      <c s="34" t="s">
        <v>159</v>
      </c>
      <c s="34" t="s">
        <v>2163</v>
      </c>
      <c s="35" t="s">
        <v>5</v>
      </c>
      <c s="6" t="s">
        <v>2164</v>
      </c>
      <c s="36" t="s">
        <v>80</v>
      </c>
      <c s="37">
        <v>1</v>
      </c>
      <c s="36">
        <v>0</v>
      </c>
      <c s="36">
        <f>ROUND(G126*H126,6)</f>
      </c>
      <c r="L126" s="38">
        <v>0</v>
      </c>
      <c s="32">
        <f>ROUND(ROUND(L126,2)*ROUND(G126,3),2)</f>
      </c>
      <c s="36" t="s">
        <v>53</v>
      </c>
      <c>
        <f>(M126*21)/100</f>
      </c>
      <c t="s">
        <v>27</v>
      </c>
    </row>
    <row r="127" spans="1:5" ht="12.75">
      <c r="A127" s="35" t="s">
        <v>54</v>
      </c>
      <c r="E127" s="39" t="s">
        <v>5</v>
      </c>
    </row>
    <row r="128" spans="1:5" ht="12.75">
      <c r="A128" s="35" t="s">
        <v>55</v>
      </c>
      <c r="E128" s="40" t="s">
        <v>5</v>
      </c>
    </row>
    <row r="129" spans="1:5" ht="25.5">
      <c r="A129" t="s">
        <v>56</v>
      </c>
      <c r="E129" s="39" t="s">
        <v>2156</v>
      </c>
    </row>
    <row r="130" spans="1:16" ht="12.75">
      <c r="A130" t="s">
        <v>49</v>
      </c>
      <c s="34" t="s">
        <v>163</v>
      </c>
      <c s="34" t="s">
        <v>2165</v>
      </c>
      <c s="35" t="s">
        <v>5</v>
      </c>
      <c s="6" t="s">
        <v>2166</v>
      </c>
      <c s="36" t="s">
        <v>65</v>
      </c>
      <c s="37">
        <v>174.7</v>
      </c>
      <c s="36">
        <v>0</v>
      </c>
      <c s="36">
        <f>ROUND(G130*H130,6)</f>
      </c>
      <c r="L130" s="38">
        <v>0</v>
      </c>
      <c s="32">
        <f>ROUND(ROUND(L130,2)*ROUND(G130,3),2)</f>
      </c>
      <c s="36" t="s">
        <v>53</v>
      </c>
      <c>
        <f>(M130*21)/100</f>
      </c>
      <c t="s">
        <v>27</v>
      </c>
    </row>
    <row r="131" spans="1:5" ht="12.75">
      <c r="A131" s="35" t="s">
        <v>54</v>
      </c>
      <c r="E131" s="39" t="s">
        <v>5</v>
      </c>
    </row>
    <row r="132" spans="1:5" ht="12.75">
      <c r="A132" s="35" t="s">
        <v>55</v>
      </c>
      <c r="E132" s="40" t="s">
        <v>5</v>
      </c>
    </row>
    <row r="133" spans="1:5" ht="63.75">
      <c r="A133" t="s">
        <v>56</v>
      </c>
      <c r="E133" s="39" t="s">
        <v>2167</v>
      </c>
    </row>
    <row r="134" spans="1:16" ht="12.75">
      <c r="A134" t="s">
        <v>49</v>
      </c>
      <c s="34" t="s">
        <v>167</v>
      </c>
      <c s="34" t="s">
        <v>2168</v>
      </c>
      <c s="35" t="s">
        <v>5</v>
      </c>
      <c s="6" t="s">
        <v>2169</v>
      </c>
      <c s="36" t="s">
        <v>65</v>
      </c>
      <c s="37">
        <v>174.7</v>
      </c>
      <c s="36">
        <v>0</v>
      </c>
      <c s="36">
        <f>ROUND(G134*H134,6)</f>
      </c>
      <c r="L134" s="38">
        <v>0</v>
      </c>
      <c s="32">
        <f>ROUND(ROUND(L134,2)*ROUND(G134,3),2)</f>
      </c>
      <c s="36" t="s">
        <v>53</v>
      </c>
      <c>
        <f>(M134*21)/100</f>
      </c>
      <c t="s">
        <v>27</v>
      </c>
    </row>
    <row r="135" spans="1:5" ht="12.75">
      <c r="A135" s="35" t="s">
        <v>54</v>
      </c>
      <c r="E135" s="39" t="s">
        <v>5</v>
      </c>
    </row>
    <row r="136" spans="1:5" ht="12.75">
      <c r="A136" s="35" t="s">
        <v>55</v>
      </c>
      <c r="E136" s="40" t="s">
        <v>5</v>
      </c>
    </row>
    <row r="137" spans="1:5" ht="51">
      <c r="A137" t="s">
        <v>56</v>
      </c>
      <c r="E137" s="39" t="s">
        <v>2170</v>
      </c>
    </row>
    <row r="138" spans="1:16" ht="12.75">
      <c r="A138" t="s">
        <v>49</v>
      </c>
      <c s="34" t="s">
        <v>170</v>
      </c>
      <c s="34" t="s">
        <v>2171</v>
      </c>
      <c s="35" t="s">
        <v>5</v>
      </c>
      <c s="6" t="s">
        <v>2172</v>
      </c>
      <c s="36" t="s">
        <v>65</v>
      </c>
      <c s="37">
        <v>53.2</v>
      </c>
      <c s="36">
        <v>0</v>
      </c>
      <c s="36">
        <f>ROUND(G138*H138,6)</f>
      </c>
      <c r="L138" s="38">
        <v>0</v>
      </c>
      <c s="32">
        <f>ROUND(ROUND(L138,2)*ROUND(G138,3),2)</f>
      </c>
      <c s="36" t="s">
        <v>53</v>
      </c>
      <c>
        <f>(M138*21)/100</f>
      </c>
      <c t="s">
        <v>27</v>
      </c>
    </row>
    <row r="139" spans="1:5" ht="12.75">
      <c r="A139" s="35" t="s">
        <v>54</v>
      </c>
      <c r="E139" s="39" t="s">
        <v>5</v>
      </c>
    </row>
    <row r="140" spans="1:5" ht="12.75">
      <c r="A140" s="35" t="s">
        <v>55</v>
      </c>
      <c r="E140" s="40" t="s">
        <v>5</v>
      </c>
    </row>
    <row r="141" spans="1:5" ht="63.75">
      <c r="A141" t="s">
        <v>56</v>
      </c>
      <c r="E141" s="39" t="s">
        <v>2079</v>
      </c>
    </row>
    <row r="142" spans="1:16" ht="12.75">
      <c r="A142" t="s">
        <v>49</v>
      </c>
      <c s="34" t="s">
        <v>174</v>
      </c>
      <c s="34" t="s">
        <v>2173</v>
      </c>
      <c s="35" t="s">
        <v>5</v>
      </c>
      <c s="6" t="s">
        <v>2174</v>
      </c>
      <c s="36" t="s">
        <v>65</v>
      </c>
      <c s="37">
        <v>60.2</v>
      </c>
      <c s="36">
        <v>0</v>
      </c>
      <c s="36">
        <f>ROUND(G142*H142,6)</f>
      </c>
      <c r="L142" s="38">
        <v>0</v>
      </c>
      <c s="32">
        <f>ROUND(ROUND(L142,2)*ROUND(G142,3),2)</f>
      </c>
      <c s="36" t="s">
        <v>53</v>
      </c>
      <c>
        <f>(M142*21)/100</f>
      </c>
      <c t="s">
        <v>27</v>
      </c>
    </row>
    <row r="143" spans="1:5" ht="12.75">
      <c r="A143" s="35" t="s">
        <v>54</v>
      </c>
      <c r="E143" s="39" t="s">
        <v>5</v>
      </c>
    </row>
    <row r="144" spans="1:5" ht="12.75">
      <c r="A144" s="35" t="s">
        <v>55</v>
      </c>
      <c r="E144" s="40" t="s">
        <v>5</v>
      </c>
    </row>
    <row r="145" spans="1:5" ht="63.75">
      <c r="A145" t="s">
        <v>56</v>
      </c>
      <c r="E145" s="39" t="s">
        <v>2079</v>
      </c>
    </row>
    <row r="146" spans="1:16" ht="12.75">
      <c r="A146" t="s">
        <v>49</v>
      </c>
      <c s="34" t="s">
        <v>178</v>
      </c>
      <c s="34" t="s">
        <v>2175</v>
      </c>
      <c s="35" t="s">
        <v>5</v>
      </c>
      <c s="6" t="s">
        <v>2176</v>
      </c>
      <c s="36" t="s">
        <v>65</v>
      </c>
      <c s="37">
        <v>61.3</v>
      </c>
      <c s="36">
        <v>0</v>
      </c>
      <c s="36">
        <f>ROUND(G146*H146,6)</f>
      </c>
      <c r="L146" s="38">
        <v>0</v>
      </c>
      <c s="32">
        <f>ROUND(ROUND(L146,2)*ROUND(G146,3),2)</f>
      </c>
      <c s="36" t="s">
        <v>53</v>
      </c>
      <c>
        <f>(M146*21)/100</f>
      </c>
      <c t="s">
        <v>27</v>
      </c>
    </row>
    <row r="147" spans="1:5" ht="12.75">
      <c r="A147" s="35" t="s">
        <v>54</v>
      </c>
      <c r="E147" s="39" t="s">
        <v>5</v>
      </c>
    </row>
    <row r="148" spans="1:5" ht="12.75">
      <c r="A148" s="35" t="s">
        <v>55</v>
      </c>
      <c r="E148" s="40" t="s">
        <v>5</v>
      </c>
    </row>
    <row r="149" spans="1:5" ht="63.75">
      <c r="A149" t="s">
        <v>56</v>
      </c>
      <c r="E149" s="39" t="s">
        <v>2079</v>
      </c>
    </row>
    <row r="150" spans="1:13" ht="12.75">
      <c r="A150" t="s">
        <v>46</v>
      </c>
      <c r="C150" s="31" t="s">
        <v>86</v>
      </c>
      <c r="E150" s="33" t="s">
        <v>1132</v>
      </c>
      <c r="J150" s="32">
        <f>0</f>
      </c>
      <c s="32">
        <f>0</f>
      </c>
      <c s="32">
        <f>0+L151+L155+L159</f>
      </c>
      <c s="32">
        <f>0+M151+M155+M159</f>
      </c>
    </row>
    <row r="151" spans="1:16" ht="12.75">
      <c r="A151" t="s">
        <v>49</v>
      </c>
      <c s="34" t="s">
        <v>182</v>
      </c>
      <c s="34" t="s">
        <v>2177</v>
      </c>
      <c s="35" t="s">
        <v>5</v>
      </c>
      <c s="6" t="s">
        <v>2178</v>
      </c>
      <c s="36" t="s">
        <v>65</v>
      </c>
      <c s="37">
        <v>64</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25.5">
      <c r="A154" t="s">
        <v>56</v>
      </c>
      <c r="E154" s="39" t="s">
        <v>2094</v>
      </c>
    </row>
    <row r="155" spans="1:16" ht="12.75">
      <c r="A155" t="s">
        <v>49</v>
      </c>
      <c s="34" t="s">
        <v>186</v>
      </c>
      <c s="34" t="s">
        <v>2098</v>
      </c>
      <c s="35" t="s">
        <v>5</v>
      </c>
      <c s="6" t="s">
        <v>2099</v>
      </c>
      <c s="36" t="s">
        <v>52</v>
      </c>
      <c s="37">
        <v>6</v>
      </c>
      <c s="36">
        <v>0</v>
      </c>
      <c s="36">
        <f>ROUND(G155*H155,6)</f>
      </c>
      <c r="L155" s="38">
        <v>0</v>
      </c>
      <c s="32">
        <f>ROUND(ROUND(L155,2)*ROUND(G155,3),2)</f>
      </c>
      <c s="36" t="s">
        <v>53</v>
      </c>
      <c>
        <f>(M155*21)/100</f>
      </c>
      <c t="s">
        <v>27</v>
      </c>
    </row>
    <row r="156" spans="1:5" ht="12.75">
      <c r="A156" s="35" t="s">
        <v>54</v>
      </c>
      <c r="E156" s="39" t="s">
        <v>5</v>
      </c>
    </row>
    <row r="157" spans="1:5" ht="38.25">
      <c r="A157" s="35" t="s">
        <v>55</v>
      </c>
      <c r="E157" s="40" t="s">
        <v>2179</v>
      </c>
    </row>
    <row r="158" spans="1:5" ht="76.5">
      <c r="A158" t="s">
        <v>56</v>
      </c>
      <c r="E158" s="39" t="s">
        <v>2100</v>
      </c>
    </row>
    <row r="159" spans="1:16" ht="12.75">
      <c r="A159" t="s">
        <v>49</v>
      </c>
      <c s="34" t="s">
        <v>190</v>
      </c>
      <c s="34" t="s">
        <v>2180</v>
      </c>
      <c s="35" t="s">
        <v>5</v>
      </c>
      <c s="6" t="s">
        <v>2181</v>
      </c>
      <c s="36" t="s">
        <v>80</v>
      </c>
      <c s="37">
        <v>2</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89.25">
      <c r="A162" t="s">
        <v>56</v>
      </c>
      <c r="E162" s="39" t="s">
        <v>2097</v>
      </c>
    </row>
    <row r="163" spans="1:13" ht="12.75">
      <c r="A163" t="s">
        <v>46</v>
      </c>
      <c r="C163" s="31" t="s">
        <v>649</v>
      </c>
      <c r="E163" s="33" t="s">
        <v>650</v>
      </c>
      <c r="J163" s="32">
        <f>0</f>
      </c>
      <c s="32">
        <f>0</f>
      </c>
      <c s="32">
        <f>0+L164+L168+L172</f>
      </c>
      <c s="32">
        <f>0+M164+M168+M172</f>
      </c>
    </row>
    <row r="164" spans="1:16" ht="25.5">
      <c r="A164" t="s">
        <v>49</v>
      </c>
      <c s="34" t="s">
        <v>194</v>
      </c>
      <c s="34" t="s">
        <v>1727</v>
      </c>
      <c s="35" t="s">
        <v>652</v>
      </c>
      <c s="6" t="s">
        <v>1728</v>
      </c>
      <c s="36" t="s">
        <v>654</v>
      </c>
      <c s="37">
        <v>534.67</v>
      </c>
      <c s="36">
        <v>0</v>
      </c>
      <c s="36">
        <f>ROUND(G164*H164,6)</f>
      </c>
      <c r="L164" s="38">
        <v>0</v>
      </c>
      <c s="32">
        <f>ROUND(ROUND(L164,2)*ROUND(G164,3),2)</f>
      </c>
      <c s="36" t="s">
        <v>655</v>
      </c>
      <c>
        <f>(M164*21)/100</f>
      </c>
      <c t="s">
        <v>27</v>
      </c>
    </row>
    <row r="165" spans="1:5" ht="12.75">
      <c r="A165" s="35" t="s">
        <v>54</v>
      </c>
      <c r="E165" s="39" t="s">
        <v>656</v>
      </c>
    </row>
    <row r="166" spans="1:5" ht="12.75">
      <c r="A166" s="35" t="s">
        <v>55</v>
      </c>
      <c r="E166" s="40" t="s">
        <v>2182</v>
      </c>
    </row>
    <row r="167" spans="1:5" ht="165.75">
      <c r="A167" t="s">
        <v>56</v>
      </c>
      <c r="E167" s="39" t="s">
        <v>657</v>
      </c>
    </row>
    <row r="168" spans="1:16" ht="25.5">
      <c r="A168" t="s">
        <v>49</v>
      </c>
      <c s="34" t="s">
        <v>198</v>
      </c>
      <c s="34" t="s">
        <v>1371</v>
      </c>
      <c s="35" t="s">
        <v>652</v>
      </c>
      <c s="6" t="s">
        <v>1372</v>
      </c>
      <c s="36" t="s">
        <v>654</v>
      </c>
      <c s="37">
        <v>9.32</v>
      </c>
      <c s="36">
        <v>0</v>
      </c>
      <c s="36">
        <f>ROUND(G168*H168,6)</f>
      </c>
      <c r="L168" s="38">
        <v>0</v>
      </c>
      <c s="32">
        <f>ROUND(ROUND(L168,2)*ROUND(G168,3),2)</f>
      </c>
      <c s="36" t="s">
        <v>655</v>
      </c>
      <c>
        <f>(M168*21)/100</f>
      </c>
      <c t="s">
        <v>27</v>
      </c>
    </row>
    <row r="169" spans="1:5" ht="12.75">
      <c r="A169" s="35" t="s">
        <v>54</v>
      </c>
      <c r="E169" s="39" t="s">
        <v>656</v>
      </c>
    </row>
    <row r="170" spans="1:5" ht="12.75">
      <c r="A170" s="35" t="s">
        <v>55</v>
      </c>
      <c r="E170" s="40" t="s">
        <v>5</v>
      </c>
    </row>
    <row r="171" spans="1:5" ht="165.75">
      <c r="A171" t="s">
        <v>56</v>
      </c>
      <c r="E171" s="39" t="s">
        <v>657</v>
      </c>
    </row>
    <row r="172" spans="1:16" ht="25.5">
      <c r="A172" t="s">
        <v>49</v>
      </c>
      <c s="34" t="s">
        <v>202</v>
      </c>
      <c s="34" t="s">
        <v>1375</v>
      </c>
      <c s="35" t="s">
        <v>652</v>
      </c>
      <c s="6" t="s">
        <v>1376</v>
      </c>
      <c s="36" t="s">
        <v>654</v>
      </c>
      <c s="37">
        <v>15.6</v>
      </c>
      <c s="36">
        <v>0</v>
      </c>
      <c s="36">
        <f>ROUND(G172*H172,6)</f>
      </c>
      <c r="L172" s="38">
        <v>0</v>
      </c>
      <c s="32">
        <f>ROUND(ROUND(L172,2)*ROUND(G172,3),2)</f>
      </c>
      <c s="36" t="s">
        <v>655</v>
      </c>
      <c>
        <f>(M172*21)/100</f>
      </c>
      <c t="s">
        <v>27</v>
      </c>
    </row>
    <row r="173" spans="1:5" ht="12.75">
      <c r="A173" s="35" t="s">
        <v>54</v>
      </c>
      <c r="E173" s="39" t="s">
        <v>656</v>
      </c>
    </row>
    <row r="174" spans="1:5" ht="12.75">
      <c r="A174" s="35" t="s">
        <v>55</v>
      </c>
      <c r="E174" s="40" t="s">
        <v>5</v>
      </c>
    </row>
    <row r="175" spans="1:5" ht="165.75">
      <c r="A175" t="s">
        <v>56</v>
      </c>
      <c r="E175"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2021</v>
      </c>
      <c s="41">
        <f>Rekapitulace!C37</f>
      </c>
      <c s="20" t="s">
        <v>0</v>
      </c>
      <c t="s">
        <v>23</v>
      </c>
      <c t="s">
        <v>27</v>
      </c>
    </row>
    <row r="4" spans="1:16" ht="32" customHeight="1">
      <c r="A4" s="24" t="s">
        <v>20</v>
      </c>
      <c s="25" t="s">
        <v>28</v>
      </c>
      <c s="27" t="s">
        <v>2021</v>
      </c>
      <c r="E4" s="26" t="s">
        <v>2022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2185</v>
      </c>
      <c r="E8" s="30" t="s">
        <v>2184</v>
      </c>
      <c r="J8" s="29">
        <f>0+J9+J14+J27+J32+J65+J70</f>
      </c>
      <c s="29">
        <f>0+K9+K14+K27+K32+K65+K70</f>
      </c>
      <c s="29">
        <f>0+L9+L14+L27+L32+L65+L70</f>
      </c>
      <c s="29">
        <f>0+M9+M14+M27+M32+M65+M70</f>
      </c>
    </row>
    <row r="9" spans="1:13" ht="12.75">
      <c r="A9" t="s">
        <v>46</v>
      </c>
      <c r="C9" s="31" t="s">
        <v>331</v>
      </c>
      <c r="E9" s="33" t="s">
        <v>1226</v>
      </c>
      <c r="J9" s="32">
        <f>0</f>
      </c>
      <c s="32">
        <f>0</f>
      </c>
      <c s="32">
        <f>0+L10</f>
      </c>
      <c s="32">
        <f>0+M10</f>
      </c>
    </row>
    <row r="10" spans="1:16" ht="12.75">
      <c r="A10" t="s">
        <v>49</v>
      </c>
      <c s="34" t="s">
        <v>47</v>
      </c>
      <c s="34" t="s">
        <v>2026</v>
      </c>
      <c s="35" t="s">
        <v>5</v>
      </c>
      <c s="6" t="s">
        <v>2027</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1498</v>
      </c>
    </row>
    <row r="14" spans="1:13" ht="12.75">
      <c r="A14" t="s">
        <v>46</v>
      </c>
      <c r="C14" s="31" t="s">
        <v>47</v>
      </c>
      <c r="E14" s="33" t="s">
        <v>48</v>
      </c>
      <c r="J14" s="32">
        <f>0</f>
      </c>
      <c s="32">
        <f>0</f>
      </c>
      <c s="32">
        <f>0+L15+L19+L23</f>
      </c>
      <c s="32">
        <f>0+M15+M19+M23</f>
      </c>
    </row>
    <row r="15" spans="1:16" ht="12.75">
      <c r="A15" t="s">
        <v>49</v>
      </c>
      <c s="34" t="s">
        <v>27</v>
      </c>
      <c s="34" t="s">
        <v>50</v>
      </c>
      <c s="35" t="s">
        <v>5</v>
      </c>
      <c s="6" t="s">
        <v>51</v>
      </c>
      <c s="36" t="s">
        <v>52</v>
      </c>
      <c s="37">
        <v>127.43</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344.25">
      <c r="A18" t="s">
        <v>56</v>
      </c>
      <c r="E18" s="39" t="s">
        <v>57</v>
      </c>
    </row>
    <row r="19" spans="1:16" ht="12.75">
      <c r="A19" t="s">
        <v>49</v>
      </c>
      <c s="34" t="s">
        <v>26</v>
      </c>
      <c s="34" t="s">
        <v>1876</v>
      </c>
      <c s="35" t="s">
        <v>5</v>
      </c>
      <c s="6" t="s">
        <v>1877</v>
      </c>
      <c s="36" t="s">
        <v>52</v>
      </c>
      <c s="37">
        <v>87.74</v>
      </c>
      <c s="36">
        <v>0</v>
      </c>
      <c s="36">
        <f>ROUND(G19*H19,6)</f>
      </c>
      <c r="L19" s="38">
        <v>0</v>
      </c>
      <c s="32">
        <f>ROUND(ROUND(L19,2)*ROUND(G19,3),2)</f>
      </c>
      <c s="36" t="s">
        <v>53</v>
      </c>
      <c>
        <f>(M19*21)/100</f>
      </c>
      <c t="s">
        <v>27</v>
      </c>
    </row>
    <row r="20" spans="1:5" ht="12.75">
      <c r="A20" s="35" t="s">
        <v>54</v>
      </c>
      <c r="E20" s="39" t="s">
        <v>5</v>
      </c>
    </row>
    <row r="21" spans="1:5" ht="12.75">
      <c r="A21" s="35" t="s">
        <v>55</v>
      </c>
      <c r="E21" s="40" t="s">
        <v>2186</v>
      </c>
    </row>
    <row r="22" spans="1:5" ht="242.25">
      <c r="A22" t="s">
        <v>56</v>
      </c>
      <c r="E22" s="39" t="s">
        <v>2038</v>
      </c>
    </row>
    <row r="23" spans="1:16" ht="12.75">
      <c r="A23" t="s">
        <v>49</v>
      </c>
      <c s="34" t="s">
        <v>62</v>
      </c>
      <c s="34" t="s">
        <v>1829</v>
      </c>
      <c s="35" t="s">
        <v>5</v>
      </c>
      <c s="6" t="s">
        <v>1830</v>
      </c>
      <c s="36" t="s">
        <v>52</v>
      </c>
      <c s="37">
        <v>21.39</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306">
      <c r="A26" t="s">
        <v>56</v>
      </c>
      <c r="E26" s="39" t="s">
        <v>1833</v>
      </c>
    </row>
    <row r="27" spans="1:13" ht="12.75">
      <c r="A27" t="s">
        <v>46</v>
      </c>
      <c r="C27" s="31" t="s">
        <v>76</v>
      </c>
      <c r="E27" s="33" t="s">
        <v>77</v>
      </c>
      <c r="J27" s="32">
        <f>0</f>
      </c>
      <c s="32">
        <f>0</f>
      </c>
      <c s="32">
        <f>0+L28</f>
      </c>
      <c s="32">
        <f>0+M28</f>
      </c>
    </row>
    <row r="28" spans="1:16" ht="12.75">
      <c r="A28" t="s">
        <v>49</v>
      </c>
      <c s="34" t="s">
        <v>67</v>
      </c>
      <c s="34" t="s">
        <v>2187</v>
      </c>
      <c s="35" t="s">
        <v>5</v>
      </c>
      <c s="6" t="s">
        <v>2188</v>
      </c>
      <c s="36" t="s">
        <v>80</v>
      </c>
      <c s="37">
        <v>2</v>
      </c>
      <c s="36">
        <v>0</v>
      </c>
      <c s="36">
        <f>ROUND(G28*H28,6)</f>
      </c>
      <c r="L28" s="38">
        <v>0</v>
      </c>
      <c s="32">
        <f>ROUND(ROUND(L28,2)*ROUND(G28,3),2)</f>
      </c>
      <c s="36" t="s">
        <v>53</v>
      </c>
      <c>
        <f>(M28*21)/100</f>
      </c>
      <c t="s">
        <v>27</v>
      </c>
    </row>
    <row r="29" spans="1:5" ht="12.75">
      <c r="A29" s="35" t="s">
        <v>54</v>
      </c>
      <c r="E29" s="39" t="s">
        <v>5</v>
      </c>
    </row>
    <row r="30" spans="1:5" ht="12.75">
      <c r="A30" s="35" t="s">
        <v>55</v>
      </c>
      <c r="E30" s="40" t="s">
        <v>5</v>
      </c>
    </row>
    <row r="31" spans="1:5" ht="204">
      <c r="A31" t="s">
        <v>56</v>
      </c>
      <c r="E31" s="39" t="s">
        <v>2189</v>
      </c>
    </row>
    <row r="32" spans="1:13" ht="12.75">
      <c r="A32" t="s">
        <v>46</v>
      </c>
      <c r="C32" s="31" t="s">
        <v>82</v>
      </c>
      <c r="E32" s="33" t="s">
        <v>1415</v>
      </c>
      <c r="J32" s="32">
        <f>0</f>
      </c>
      <c s="32">
        <f>0</f>
      </c>
      <c s="32">
        <f>0+L33+L37+L41+L45+L49+L53+L57+L61</f>
      </c>
      <c s="32">
        <f>0+M33+M37+M41+M45+M49+M53+M57+M61</f>
      </c>
    </row>
    <row r="33" spans="1:16" ht="12.75">
      <c r="A33" t="s">
        <v>49</v>
      </c>
      <c s="34" t="s">
        <v>71</v>
      </c>
      <c s="34" t="s">
        <v>2190</v>
      </c>
      <c s="35" t="s">
        <v>5</v>
      </c>
      <c s="6" t="s">
        <v>2191</v>
      </c>
      <c s="36" t="s">
        <v>65</v>
      </c>
      <c s="37">
        <v>61.1</v>
      </c>
      <c s="36">
        <v>0</v>
      </c>
      <c s="36">
        <f>ROUND(G33*H33,6)</f>
      </c>
      <c r="L33" s="38">
        <v>0</v>
      </c>
      <c s="32">
        <f>ROUND(ROUND(L33,2)*ROUND(G33,3),2)</f>
      </c>
      <c s="36" t="s">
        <v>53</v>
      </c>
      <c>
        <f>(M33*21)/100</f>
      </c>
      <c t="s">
        <v>27</v>
      </c>
    </row>
    <row r="34" spans="1:5" ht="12.75">
      <c r="A34" s="35" t="s">
        <v>54</v>
      </c>
      <c r="E34" s="39" t="s">
        <v>5</v>
      </c>
    </row>
    <row r="35" spans="1:5" ht="12.75">
      <c r="A35" s="35" t="s">
        <v>55</v>
      </c>
      <c r="E35" s="40" t="s">
        <v>2192</v>
      </c>
    </row>
    <row r="36" spans="1:5" ht="255">
      <c r="A36" t="s">
        <v>56</v>
      </c>
      <c r="E36" s="39" t="s">
        <v>2137</v>
      </c>
    </row>
    <row r="37" spans="1:16" ht="12.75">
      <c r="A37" t="s">
        <v>49</v>
      </c>
      <c s="34" t="s">
        <v>76</v>
      </c>
      <c s="34" t="s">
        <v>2193</v>
      </c>
      <c s="35" t="s">
        <v>5</v>
      </c>
      <c s="6" t="s">
        <v>2194</v>
      </c>
      <c s="36" t="s">
        <v>80</v>
      </c>
      <c s="37">
        <v>2</v>
      </c>
      <c s="36">
        <v>0</v>
      </c>
      <c s="36">
        <f>ROUND(G37*H37,6)</f>
      </c>
      <c r="L37" s="38">
        <v>0</v>
      </c>
      <c s="32">
        <f>ROUND(ROUND(L37,2)*ROUND(G37,3),2)</f>
      </c>
      <c s="36" t="s">
        <v>53</v>
      </c>
      <c>
        <f>(M37*21)/100</f>
      </c>
      <c t="s">
        <v>27</v>
      </c>
    </row>
    <row r="38" spans="1:5" ht="12.75">
      <c r="A38" s="35" t="s">
        <v>54</v>
      </c>
      <c r="E38" s="39" t="s">
        <v>5</v>
      </c>
    </row>
    <row r="39" spans="1:5" ht="12.75">
      <c r="A39" s="35" t="s">
        <v>55</v>
      </c>
      <c r="E39" s="40" t="s">
        <v>5</v>
      </c>
    </row>
    <row r="40" spans="1:5" ht="25.5">
      <c r="A40" t="s">
        <v>56</v>
      </c>
      <c r="E40" s="39" t="s">
        <v>2156</v>
      </c>
    </row>
    <row r="41" spans="1:16" ht="12.75">
      <c r="A41" t="s">
        <v>49</v>
      </c>
      <c s="34" t="s">
        <v>82</v>
      </c>
      <c s="34" t="s">
        <v>2195</v>
      </c>
      <c s="35" t="s">
        <v>5</v>
      </c>
      <c s="6" t="s">
        <v>2196</v>
      </c>
      <c s="36" t="s">
        <v>80</v>
      </c>
      <c s="37">
        <v>2</v>
      </c>
      <c s="36">
        <v>0</v>
      </c>
      <c s="36">
        <f>ROUND(G41*H41,6)</f>
      </c>
      <c r="L41" s="38">
        <v>0</v>
      </c>
      <c s="32">
        <f>ROUND(ROUND(L41,2)*ROUND(G41,3),2)</f>
      </c>
      <c s="36" t="s">
        <v>53</v>
      </c>
      <c>
        <f>(M41*21)/100</f>
      </c>
      <c t="s">
        <v>27</v>
      </c>
    </row>
    <row r="42" spans="1:5" ht="12.75">
      <c r="A42" s="35" t="s">
        <v>54</v>
      </c>
      <c r="E42" s="39" t="s">
        <v>5</v>
      </c>
    </row>
    <row r="43" spans="1:5" ht="12.75">
      <c r="A43" s="35" t="s">
        <v>55</v>
      </c>
      <c r="E43" s="40" t="s">
        <v>5</v>
      </c>
    </row>
    <row r="44" spans="1:5" ht="25.5">
      <c r="A44" t="s">
        <v>56</v>
      </c>
      <c r="E44" s="39" t="s">
        <v>2156</v>
      </c>
    </row>
    <row r="45" spans="1:16" ht="12.75">
      <c r="A45" t="s">
        <v>49</v>
      </c>
      <c s="34" t="s">
        <v>86</v>
      </c>
      <c s="34" t="s">
        <v>2197</v>
      </c>
      <c s="35" t="s">
        <v>5</v>
      </c>
      <c s="6" t="s">
        <v>2198</v>
      </c>
      <c s="36" t="s">
        <v>80</v>
      </c>
      <c s="37">
        <v>2</v>
      </c>
      <c s="36">
        <v>0</v>
      </c>
      <c s="36">
        <f>ROUND(G45*H45,6)</f>
      </c>
      <c r="L45" s="38">
        <v>0</v>
      </c>
      <c s="32">
        <f>ROUND(ROUND(L45,2)*ROUND(G45,3),2)</f>
      </c>
      <c s="36" t="s">
        <v>53</v>
      </c>
      <c>
        <f>(M45*21)/100</f>
      </c>
      <c t="s">
        <v>27</v>
      </c>
    </row>
    <row r="46" spans="1:5" ht="12.75">
      <c r="A46" s="35" t="s">
        <v>54</v>
      </c>
      <c r="E46" s="39" t="s">
        <v>5</v>
      </c>
    </row>
    <row r="47" spans="1:5" ht="12.75">
      <c r="A47" s="35" t="s">
        <v>55</v>
      </c>
      <c r="E47" s="40" t="s">
        <v>5</v>
      </c>
    </row>
    <row r="48" spans="1:5" ht="25.5">
      <c r="A48" t="s">
        <v>56</v>
      </c>
      <c r="E48" s="39" t="s">
        <v>2156</v>
      </c>
    </row>
    <row r="49" spans="1:16" ht="12.75">
      <c r="A49" t="s">
        <v>49</v>
      </c>
      <c s="34" t="s">
        <v>90</v>
      </c>
      <c s="34" t="s">
        <v>2165</v>
      </c>
      <c s="35" t="s">
        <v>5</v>
      </c>
      <c s="6" t="s">
        <v>2166</v>
      </c>
      <c s="36" t="s">
        <v>65</v>
      </c>
      <c s="37">
        <v>61.1</v>
      </c>
      <c s="36">
        <v>0</v>
      </c>
      <c s="36">
        <f>ROUND(G49*H49,6)</f>
      </c>
      <c r="L49" s="38">
        <v>0</v>
      </c>
      <c s="32">
        <f>ROUND(ROUND(L49,2)*ROUND(G49,3),2)</f>
      </c>
      <c s="36" t="s">
        <v>53</v>
      </c>
      <c>
        <f>(M49*21)/100</f>
      </c>
      <c t="s">
        <v>27</v>
      </c>
    </row>
    <row r="50" spans="1:5" ht="12.75">
      <c r="A50" s="35" t="s">
        <v>54</v>
      </c>
      <c r="E50" s="39" t="s">
        <v>5</v>
      </c>
    </row>
    <row r="51" spans="1:5" ht="12.75">
      <c r="A51" s="35" t="s">
        <v>55</v>
      </c>
      <c r="E51" s="40" t="s">
        <v>5</v>
      </c>
    </row>
    <row r="52" spans="1:5" ht="63.75">
      <c r="A52" t="s">
        <v>56</v>
      </c>
      <c r="E52" s="39" t="s">
        <v>2167</v>
      </c>
    </row>
    <row r="53" spans="1:16" ht="12.75">
      <c r="A53" t="s">
        <v>49</v>
      </c>
      <c s="34" t="s">
        <v>94</v>
      </c>
      <c s="34" t="s">
        <v>2168</v>
      </c>
      <c s="35" t="s">
        <v>5</v>
      </c>
      <c s="6" t="s">
        <v>2169</v>
      </c>
      <c s="36" t="s">
        <v>65</v>
      </c>
      <c s="37">
        <v>61.1</v>
      </c>
      <c s="36">
        <v>0</v>
      </c>
      <c s="36">
        <f>ROUND(G53*H53,6)</f>
      </c>
      <c r="L53" s="38">
        <v>0</v>
      </c>
      <c s="32">
        <f>ROUND(ROUND(L53,2)*ROUND(G53,3),2)</f>
      </c>
      <c s="36" t="s">
        <v>53</v>
      </c>
      <c>
        <f>(M53*21)/100</f>
      </c>
      <c t="s">
        <v>27</v>
      </c>
    </row>
    <row r="54" spans="1:5" ht="12.75">
      <c r="A54" s="35" t="s">
        <v>54</v>
      </c>
      <c r="E54" s="39" t="s">
        <v>5</v>
      </c>
    </row>
    <row r="55" spans="1:5" ht="12.75">
      <c r="A55" s="35" t="s">
        <v>55</v>
      </c>
      <c r="E55" s="40" t="s">
        <v>5</v>
      </c>
    </row>
    <row r="56" spans="1:5" ht="51">
      <c r="A56" t="s">
        <v>56</v>
      </c>
      <c r="E56" s="39" t="s">
        <v>2170</v>
      </c>
    </row>
    <row r="57" spans="1:16" ht="12.75">
      <c r="A57" t="s">
        <v>49</v>
      </c>
      <c s="34" t="s">
        <v>97</v>
      </c>
      <c s="34" t="s">
        <v>2171</v>
      </c>
      <c s="35" t="s">
        <v>5</v>
      </c>
      <c s="6" t="s">
        <v>2172</v>
      </c>
      <c s="36" t="s">
        <v>65</v>
      </c>
      <c s="37">
        <v>61.1</v>
      </c>
      <c s="36">
        <v>0</v>
      </c>
      <c s="36">
        <f>ROUND(G57*H57,6)</f>
      </c>
      <c r="L57" s="38">
        <v>0</v>
      </c>
      <c s="32">
        <f>ROUND(ROUND(L57,2)*ROUND(G57,3),2)</f>
      </c>
      <c s="36" t="s">
        <v>53</v>
      </c>
      <c>
        <f>(M57*21)/100</f>
      </c>
      <c t="s">
        <v>27</v>
      </c>
    </row>
    <row r="58" spans="1:5" ht="12.75">
      <c r="A58" s="35" t="s">
        <v>54</v>
      </c>
      <c r="E58" s="39" t="s">
        <v>5</v>
      </c>
    </row>
    <row r="59" spans="1:5" ht="12.75">
      <c r="A59" s="35" t="s">
        <v>55</v>
      </c>
      <c r="E59" s="40" t="s">
        <v>5</v>
      </c>
    </row>
    <row r="60" spans="1:5" ht="63.75">
      <c r="A60" t="s">
        <v>56</v>
      </c>
      <c r="E60" s="39" t="s">
        <v>2079</v>
      </c>
    </row>
    <row r="61" spans="1:16" ht="12.75">
      <c r="A61" t="s">
        <v>49</v>
      </c>
      <c s="34" t="s">
        <v>101</v>
      </c>
      <c s="34" t="s">
        <v>2199</v>
      </c>
      <c s="35" t="s">
        <v>5</v>
      </c>
      <c s="6" t="s">
        <v>2200</v>
      </c>
      <c s="36" t="s">
        <v>80</v>
      </c>
      <c s="37">
        <v>1</v>
      </c>
      <c s="36">
        <v>0</v>
      </c>
      <c s="36">
        <f>ROUND(G61*H61,6)</f>
      </c>
      <c r="L61" s="38">
        <v>0</v>
      </c>
      <c s="32">
        <f>ROUND(ROUND(L61,2)*ROUND(G61,3),2)</f>
      </c>
      <c s="36" t="s">
        <v>53</v>
      </c>
      <c>
        <f>(M61*21)/100</f>
      </c>
      <c t="s">
        <v>27</v>
      </c>
    </row>
    <row r="62" spans="1:5" ht="12.75">
      <c r="A62" s="35" t="s">
        <v>54</v>
      </c>
      <c r="E62" s="39" t="s">
        <v>5</v>
      </c>
    </row>
    <row r="63" spans="1:5" ht="12.75">
      <c r="A63" s="35" t="s">
        <v>55</v>
      </c>
      <c r="E63" s="40" t="s">
        <v>5</v>
      </c>
    </row>
    <row r="64" spans="1:5" ht="242.25">
      <c r="A64" t="s">
        <v>56</v>
      </c>
      <c r="E64" s="39" t="s">
        <v>2201</v>
      </c>
    </row>
    <row r="65" spans="1:13" ht="12.75">
      <c r="A65" t="s">
        <v>46</v>
      </c>
      <c r="C65" s="31" t="s">
        <v>86</v>
      </c>
      <c r="E65" s="33" t="s">
        <v>1132</v>
      </c>
      <c r="J65" s="32">
        <f>0</f>
      </c>
      <c s="32">
        <f>0</f>
      </c>
      <c s="32">
        <f>0+L66</f>
      </c>
      <c s="32">
        <f>0+M66</f>
      </c>
    </row>
    <row r="66" spans="1:16" ht="12.75">
      <c r="A66" t="s">
        <v>49</v>
      </c>
      <c s="34" t="s">
        <v>105</v>
      </c>
      <c s="34" t="s">
        <v>2098</v>
      </c>
      <c s="35" t="s">
        <v>5</v>
      </c>
      <c s="6" t="s">
        <v>2099</v>
      </c>
      <c s="36" t="s">
        <v>52</v>
      </c>
      <c s="37">
        <v>2</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76.5">
      <c r="A69" t="s">
        <v>56</v>
      </c>
      <c r="E69" s="39" t="s">
        <v>2100</v>
      </c>
    </row>
    <row r="70" spans="1:13" ht="12.75">
      <c r="A70" t="s">
        <v>46</v>
      </c>
      <c r="C70" s="31" t="s">
        <v>649</v>
      </c>
      <c r="E70" s="33" t="s">
        <v>650</v>
      </c>
      <c r="J70" s="32">
        <f>0</f>
      </c>
      <c s="32">
        <f>0</f>
      </c>
      <c s="32">
        <f>0+L71+L75</f>
      </c>
      <c s="32">
        <f>0+M71+M75</f>
      </c>
    </row>
    <row r="71" spans="1:16" ht="25.5">
      <c r="A71" t="s">
        <v>49</v>
      </c>
      <c s="34" t="s">
        <v>109</v>
      </c>
      <c s="34" t="s">
        <v>1727</v>
      </c>
      <c s="35" t="s">
        <v>652</v>
      </c>
      <c s="6" t="s">
        <v>1728</v>
      </c>
      <c s="36" t="s">
        <v>654</v>
      </c>
      <c s="37">
        <v>229.37</v>
      </c>
      <c s="36">
        <v>0</v>
      </c>
      <c s="36">
        <f>ROUND(G71*H71,6)</f>
      </c>
      <c r="L71" s="38">
        <v>0</v>
      </c>
      <c s="32">
        <f>ROUND(ROUND(L71,2)*ROUND(G71,3),2)</f>
      </c>
      <c s="36" t="s">
        <v>655</v>
      </c>
      <c>
        <f>(M71*21)/100</f>
      </c>
      <c t="s">
        <v>27</v>
      </c>
    </row>
    <row r="72" spans="1:5" ht="12.75">
      <c r="A72" s="35" t="s">
        <v>54</v>
      </c>
      <c r="E72" s="39" t="s">
        <v>656</v>
      </c>
    </row>
    <row r="73" spans="1:5" ht="12.75">
      <c r="A73" s="35" t="s">
        <v>55</v>
      </c>
      <c r="E73" s="40" t="s">
        <v>5</v>
      </c>
    </row>
    <row r="74" spans="1:5" ht="165.75">
      <c r="A74" t="s">
        <v>56</v>
      </c>
      <c r="E74" s="39" t="s">
        <v>657</v>
      </c>
    </row>
    <row r="75" spans="1:16" ht="25.5">
      <c r="A75" t="s">
        <v>49</v>
      </c>
      <c s="34" t="s">
        <v>113</v>
      </c>
      <c s="34" t="s">
        <v>1375</v>
      </c>
      <c s="35" t="s">
        <v>652</v>
      </c>
      <c s="6" t="s">
        <v>1376</v>
      </c>
      <c s="36" t="s">
        <v>654</v>
      </c>
      <c s="37">
        <v>5.2</v>
      </c>
      <c s="36">
        <v>0</v>
      </c>
      <c s="36">
        <f>ROUND(G75*H75,6)</f>
      </c>
      <c r="L75" s="38">
        <v>0</v>
      </c>
      <c s="32">
        <f>ROUND(ROUND(L75,2)*ROUND(G75,3),2)</f>
      </c>
      <c s="36" t="s">
        <v>655</v>
      </c>
      <c>
        <f>(M75*21)/100</f>
      </c>
      <c t="s">
        <v>27</v>
      </c>
    </row>
    <row r="76" spans="1:5" ht="12.75">
      <c r="A76" s="35" t="s">
        <v>54</v>
      </c>
      <c r="E76" s="39" t="s">
        <v>656</v>
      </c>
    </row>
    <row r="77" spans="1:5" ht="12.75">
      <c r="A77" s="35" t="s">
        <v>55</v>
      </c>
      <c r="E77" s="40" t="s">
        <v>5</v>
      </c>
    </row>
    <row r="78" spans="1:5" ht="165.75">
      <c r="A78" t="s">
        <v>56</v>
      </c>
      <c r="E78"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2021</v>
      </c>
      <c s="41">
        <f>Rekapitulace!C37</f>
      </c>
      <c s="20" t="s">
        <v>0</v>
      </c>
      <c t="s">
        <v>23</v>
      </c>
      <c t="s">
        <v>27</v>
      </c>
    </row>
    <row r="4" spans="1:16" ht="32" customHeight="1">
      <c r="A4" s="24" t="s">
        <v>20</v>
      </c>
      <c s="25" t="s">
        <v>28</v>
      </c>
      <c s="27" t="s">
        <v>2021</v>
      </c>
      <c r="E4" s="26" t="s">
        <v>2022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COUNTIFS(L8:L41,"=0",A8:A41,"P")+COUNTIFS(L8:L41,"",A8:A41,"P")+SUM(Q8:Q41)</f>
      </c>
    </row>
    <row r="8" spans="1:13" ht="12.75">
      <c r="A8" t="s">
        <v>44</v>
      </c>
      <c r="C8" s="28" t="s">
        <v>2204</v>
      </c>
      <c r="E8" s="30" t="s">
        <v>2203</v>
      </c>
      <c r="J8" s="29">
        <f>0+J9+J14+J31+J40</f>
      </c>
      <c s="29">
        <f>0+K9+K14+K31+K40</f>
      </c>
      <c s="29">
        <f>0+L9+L14+L31+L40</f>
      </c>
      <c s="29">
        <f>0+M9+M14+M31+M40</f>
      </c>
    </row>
    <row r="9" spans="1:13" ht="12.75">
      <c r="A9" t="s">
        <v>46</v>
      </c>
      <c r="C9" s="31" t="s">
        <v>331</v>
      </c>
      <c r="E9" s="33" t="s">
        <v>1226</v>
      </c>
      <c r="J9" s="32">
        <f>0</f>
      </c>
      <c s="32">
        <f>0</f>
      </c>
      <c s="32">
        <f>0+L10</f>
      </c>
      <c s="32">
        <f>0+M10</f>
      </c>
    </row>
    <row r="10" spans="1:16" ht="12.75">
      <c r="A10" t="s">
        <v>49</v>
      </c>
      <c s="34" t="s">
        <v>47</v>
      </c>
      <c s="34" t="s">
        <v>2205</v>
      </c>
      <c s="35" t="s">
        <v>5</v>
      </c>
      <c s="6" t="s">
        <v>2206</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1498</v>
      </c>
    </row>
    <row r="14" spans="1:13" ht="12.75">
      <c r="A14" t="s">
        <v>46</v>
      </c>
      <c r="C14" s="31" t="s">
        <v>76</v>
      </c>
      <c r="E14" s="33" t="s">
        <v>77</v>
      </c>
      <c r="J14" s="32">
        <f>0</f>
      </c>
      <c s="32">
        <f>0</f>
      </c>
      <c s="32">
        <f>0+L15+L19+L23+L27</f>
      </c>
      <c s="32">
        <f>0+M15+M19+M23+M27</f>
      </c>
    </row>
    <row r="15" spans="1:16" ht="12.75">
      <c r="A15" t="s">
        <v>49</v>
      </c>
      <c s="34" t="s">
        <v>27</v>
      </c>
      <c s="34" t="s">
        <v>2207</v>
      </c>
      <c s="35" t="s">
        <v>5</v>
      </c>
      <c s="6" t="s">
        <v>2208</v>
      </c>
      <c s="36" t="s">
        <v>65</v>
      </c>
      <c s="37">
        <v>2</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91.25">
      <c r="A18" t="s">
        <v>56</v>
      </c>
      <c r="E18" s="39" t="s">
        <v>2209</v>
      </c>
    </row>
    <row r="19" spans="1:16" ht="12.75">
      <c r="A19" t="s">
        <v>49</v>
      </c>
      <c s="34" t="s">
        <v>26</v>
      </c>
      <c s="34" t="s">
        <v>2210</v>
      </c>
      <c s="35" t="s">
        <v>5</v>
      </c>
      <c s="6" t="s">
        <v>2211</v>
      </c>
      <c s="36" t="s">
        <v>80</v>
      </c>
      <c s="37">
        <v>2</v>
      </c>
      <c s="36">
        <v>0</v>
      </c>
      <c s="36">
        <f>ROUND(G19*H19,6)</f>
      </c>
      <c r="L19" s="38">
        <v>0</v>
      </c>
      <c s="32">
        <f>ROUND(ROUND(L19,2)*ROUND(G19,3),2)</f>
      </c>
      <c s="36" t="s">
        <v>415</v>
      </c>
      <c>
        <f>(M19*21)/100</f>
      </c>
      <c t="s">
        <v>27</v>
      </c>
    </row>
    <row r="20" spans="1:5" ht="12.75">
      <c r="A20" s="35" t="s">
        <v>54</v>
      </c>
      <c r="E20" s="39" t="s">
        <v>2212</v>
      </c>
    </row>
    <row r="21" spans="1:5" ht="12.75">
      <c r="A21" s="35" t="s">
        <v>55</v>
      </c>
      <c r="E21" s="40" t="s">
        <v>5</v>
      </c>
    </row>
    <row r="22" spans="1:5" ht="191.25">
      <c r="A22" t="s">
        <v>56</v>
      </c>
      <c r="E22" s="39" t="s">
        <v>2213</v>
      </c>
    </row>
    <row r="23" spans="1:16" ht="12.75">
      <c r="A23" t="s">
        <v>49</v>
      </c>
      <c s="34" t="s">
        <v>62</v>
      </c>
      <c s="34" t="s">
        <v>2214</v>
      </c>
      <c s="35" t="s">
        <v>5</v>
      </c>
      <c s="6" t="s">
        <v>2215</v>
      </c>
      <c s="36" t="s">
        <v>80</v>
      </c>
      <c s="37">
        <v>1</v>
      </c>
      <c s="36">
        <v>0</v>
      </c>
      <c s="36">
        <f>ROUND(G23*H23,6)</f>
      </c>
      <c r="L23" s="38">
        <v>0</v>
      </c>
      <c s="32">
        <f>ROUND(ROUND(L23,2)*ROUND(G23,3),2)</f>
      </c>
      <c s="36" t="s">
        <v>415</v>
      </c>
      <c>
        <f>(M23*21)/100</f>
      </c>
      <c t="s">
        <v>27</v>
      </c>
    </row>
    <row r="24" spans="1:5" ht="12.75">
      <c r="A24" s="35" t="s">
        <v>54</v>
      </c>
      <c r="E24" s="39" t="s">
        <v>2216</v>
      </c>
    </row>
    <row r="25" spans="1:5" ht="12.75">
      <c r="A25" s="35" t="s">
        <v>55</v>
      </c>
      <c r="E25" s="40" t="s">
        <v>5</v>
      </c>
    </row>
    <row r="26" spans="1:5" ht="165.75">
      <c r="A26" t="s">
        <v>56</v>
      </c>
      <c r="E26" s="39" t="s">
        <v>2217</v>
      </c>
    </row>
    <row r="27" spans="1:16" ht="12.75">
      <c r="A27" t="s">
        <v>49</v>
      </c>
      <c s="34" t="s">
        <v>67</v>
      </c>
      <c s="34" t="s">
        <v>2218</v>
      </c>
      <c s="35" t="s">
        <v>5</v>
      </c>
      <c s="6" t="s">
        <v>2219</v>
      </c>
      <c s="36" t="s">
        <v>74</v>
      </c>
      <c s="37">
        <v>4</v>
      </c>
      <c s="36">
        <v>0</v>
      </c>
      <c s="36">
        <f>ROUND(G27*H27,6)</f>
      </c>
      <c r="L27" s="38">
        <v>0</v>
      </c>
      <c s="32">
        <f>ROUND(ROUND(L27,2)*ROUND(G27,3),2)</f>
      </c>
      <c s="36" t="s">
        <v>415</v>
      </c>
      <c>
        <f>(M27*21)/100</f>
      </c>
      <c t="s">
        <v>27</v>
      </c>
    </row>
    <row r="28" spans="1:5" ht="12.75">
      <c r="A28" s="35" t="s">
        <v>54</v>
      </c>
      <c r="E28" s="39" t="s">
        <v>5</v>
      </c>
    </row>
    <row r="29" spans="1:5" ht="12.75">
      <c r="A29" s="35" t="s">
        <v>55</v>
      </c>
      <c r="E29" s="40" t="s">
        <v>5</v>
      </c>
    </row>
    <row r="30" spans="1:5" ht="51">
      <c r="A30" t="s">
        <v>56</v>
      </c>
      <c r="E30" s="39" t="s">
        <v>2220</v>
      </c>
    </row>
    <row r="31" spans="1:13" ht="12.75">
      <c r="A31" t="s">
        <v>46</v>
      </c>
      <c r="C31" s="31" t="s">
        <v>86</v>
      </c>
      <c r="E31" s="33" t="s">
        <v>1132</v>
      </c>
      <c r="J31" s="32">
        <f>0</f>
      </c>
      <c s="32">
        <f>0</f>
      </c>
      <c s="32">
        <f>0+L32+L36</f>
      </c>
      <c s="32">
        <f>0+M32+M36</f>
      </c>
    </row>
    <row r="32" spans="1:16" ht="12.75">
      <c r="A32" t="s">
        <v>49</v>
      </c>
      <c s="34" t="s">
        <v>71</v>
      </c>
      <c s="34" t="s">
        <v>2221</v>
      </c>
      <c s="35" t="s">
        <v>5</v>
      </c>
      <c s="6" t="s">
        <v>2222</v>
      </c>
      <c s="36" t="s">
        <v>65</v>
      </c>
      <c s="37">
        <v>15</v>
      </c>
      <c s="36">
        <v>0</v>
      </c>
      <c s="36">
        <f>ROUND(G32*H32,6)</f>
      </c>
      <c r="L32" s="38">
        <v>0</v>
      </c>
      <c s="32">
        <f>ROUND(ROUND(L32,2)*ROUND(G32,3),2)</f>
      </c>
      <c s="36" t="s">
        <v>53</v>
      </c>
      <c>
        <f>(M32*21)/100</f>
      </c>
      <c t="s">
        <v>27</v>
      </c>
    </row>
    <row r="33" spans="1:5" ht="25.5">
      <c r="A33" s="35" t="s">
        <v>54</v>
      </c>
      <c r="E33" s="39" t="s">
        <v>2223</v>
      </c>
    </row>
    <row r="34" spans="1:5" ht="12.75">
      <c r="A34" s="35" t="s">
        <v>55</v>
      </c>
      <c r="E34" s="40" t="s">
        <v>5</v>
      </c>
    </row>
    <row r="35" spans="1:5" ht="89.25">
      <c r="A35" t="s">
        <v>56</v>
      </c>
      <c r="E35" s="39" t="s">
        <v>2224</v>
      </c>
    </row>
    <row r="36" spans="1:16" ht="12.75">
      <c r="A36" t="s">
        <v>49</v>
      </c>
      <c s="34" t="s">
        <v>76</v>
      </c>
      <c s="34" t="s">
        <v>2225</v>
      </c>
      <c s="35" t="s">
        <v>5</v>
      </c>
      <c s="6" t="s">
        <v>2226</v>
      </c>
      <c s="36" t="s">
        <v>65</v>
      </c>
      <c s="37">
        <v>10</v>
      </c>
      <c s="36">
        <v>0</v>
      </c>
      <c s="36">
        <f>ROUND(G36*H36,6)</f>
      </c>
      <c r="L36" s="38">
        <v>0</v>
      </c>
      <c s="32">
        <f>ROUND(ROUND(L36,2)*ROUND(G36,3),2)</f>
      </c>
      <c s="36" t="s">
        <v>415</v>
      </c>
      <c>
        <f>(M36*21)/100</f>
      </c>
      <c t="s">
        <v>27</v>
      </c>
    </row>
    <row r="37" spans="1:5" ht="12.75">
      <c r="A37" s="35" t="s">
        <v>54</v>
      </c>
      <c r="E37" s="39" t="s">
        <v>5</v>
      </c>
    </row>
    <row r="38" spans="1:5" ht="12.75">
      <c r="A38" s="35" t="s">
        <v>55</v>
      </c>
      <c r="E38" s="40" t="s">
        <v>5</v>
      </c>
    </row>
    <row r="39" spans="1:5" ht="76.5">
      <c r="A39" t="s">
        <v>56</v>
      </c>
      <c r="E39" s="39" t="s">
        <v>2227</v>
      </c>
    </row>
    <row r="40" spans="1:13" ht="12.75">
      <c r="A40" t="s">
        <v>46</v>
      </c>
      <c r="C40" s="31" t="s">
        <v>649</v>
      </c>
      <c r="E40" s="33" t="s">
        <v>650</v>
      </c>
      <c r="J40" s="32">
        <f>0</f>
      </c>
      <c s="32">
        <f>0</f>
      </c>
      <c s="32">
        <f>0+L41</f>
      </c>
      <c s="32">
        <f>0+M41</f>
      </c>
    </row>
    <row r="41" spans="1:16" ht="25.5">
      <c r="A41" t="s">
        <v>49</v>
      </c>
      <c s="34" t="s">
        <v>82</v>
      </c>
      <c s="34" t="s">
        <v>1375</v>
      </c>
      <c s="35" t="s">
        <v>652</v>
      </c>
      <c s="6" t="s">
        <v>1376</v>
      </c>
      <c s="36" t="s">
        <v>654</v>
      </c>
      <c s="37">
        <v>0.15</v>
      </c>
      <c s="36">
        <v>0</v>
      </c>
      <c s="36">
        <f>ROUND(G41*H41,6)</f>
      </c>
      <c r="L41" s="38">
        <v>0</v>
      </c>
      <c s="32">
        <f>ROUND(ROUND(L41,2)*ROUND(G41,3),2)</f>
      </c>
      <c s="36" t="s">
        <v>655</v>
      </c>
      <c>
        <f>(M41*21)/100</f>
      </c>
      <c t="s">
        <v>27</v>
      </c>
    </row>
    <row r="42" spans="1:5" ht="12.75">
      <c r="A42" s="35" t="s">
        <v>54</v>
      </c>
      <c r="E42" s="39" t="s">
        <v>656</v>
      </c>
    </row>
    <row r="43" spans="1:5" ht="12.75">
      <c r="A43" s="35" t="s">
        <v>55</v>
      </c>
      <c r="E43" s="40" t="s">
        <v>5</v>
      </c>
    </row>
    <row r="44" spans="1:5" ht="165.75">
      <c r="A44" t="s">
        <v>56</v>
      </c>
      <c r="E44"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2228</v>
      </c>
      <c s="41">
        <f>Rekapitulace!C43</f>
      </c>
      <c s="20" t="s">
        <v>0</v>
      </c>
      <c t="s">
        <v>23</v>
      </c>
      <c t="s">
        <v>27</v>
      </c>
    </row>
    <row r="4" spans="1:16" ht="32" customHeight="1">
      <c r="A4" s="24" t="s">
        <v>20</v>
      </c>
      <c s="25" t="s">
        <v>28</v>
      </c>
      <c s="27" t="s">
        <v>2228</v>
      </c>
      <c r="E4" s="26" t="s">
        <v>2229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COUNTIFS(L8:L207,"=0",A8:A207,"P")+COUNTIFS(L8:L207,"",A8:A207,"P")+SUM(Q8:Q207)</f>
      </c>
    </row>
    <row r="8" spans="1:13" ht="12.75">
      <c r="A8" t="s">
        <v>44</v>
      </c>
      <c r="C8" s="28" t="s">
        <v>2232</v>
      </c>
      <c r="E8" s="30" t="s">
        <v>2231</v>
      </c>
      <c r="J8" s="29">
        <f>0+J9+J62+J83+J128+J149+J198</f>
      </c>
      <c s="29">
        <f>0+K9+K62+K83+K128+K149+K198</f>
      </c>
      <c s="29">
        <f>0+L9+L62+L83+L128+L149+L198</f>
      </c>
      <c s="29">
        <f>0+M9+M62+M83+M128+M149+M198</f>
      </c>
    </row>
    <row r="9" spans="1:13" ht="12.75">
      <c r="A9" t="s">
        <v>46</v>
      </c>
      <c r="C9" s="31" t="s">
        <v>47</v>
      </c>
      <c r="E9" s="33" t="s">
        <v>48</v>
      </c>
      <c r="J9" s="32">
        <f>0</f>
      </c>
      <c s="32">
        <f>0</f>
      </c>
      <c s="32">
        <f>0+L10+L14+L18+L22+L26+L30+L34+L38+L42+L46+L50+L54+L58</f>
      </c>
      <c s="32">
        <f>0+M10+M14+M18+M22+M26+M30+M34+M38+M42+M46+M50+M54+M58</f>
      </c>
    </row>
    <row r="10" spans="1:16" ht="12.75">
      <c r="A10" t="s">
        <v>49</v>
      </c>
      <c s="34" t="s">
        <v>47</v>
      </c>
      <c s="34" t="s">
        <v>2028</v>
      </c>
      <c s="35" t="s">
        <v>5</v>
      </c>
      <c s="6" t="s">
        <v>2029</v>
      </c>
      <c s="36" t="s">
        <v>74</v>
      </c>
      <c s="37">
        <v>369</v>
      </c>
      <c s="36">
        <v>0</v>
      </c>
      <c s="36">
        <f>ROUND(G10*H10,6)</f>
      </c>
      <c r="L10" s="38">
        <v>0</v>
      </c>
      <c s="32">
        <f>ROUND(ROUND(L10,2)*ROUND(G10,3),2)</f>
      </c>
      <c s="36" t="s">
        <v>53</v>
      </c>
      <c>
        <f>(M10*21)/100</f>
      </c>
      <c t="s">
        <v>27</v>
      </c>
    </row>
    <row r="11" spans="1:5" ht="12.75">
      <c r="A11" s="35" t="s">
        <v>54</v>
      </c>
      <c r="E11" s="39" t="s">
        <v>5</v>
      </c>
    </row>
    <row r="12" spans="1:5" ht="12.75">
      <c r="A12" s="35" t="s">
        <v>55</v>
      </c>
      <c r="E12" s="40" t="s">
        <v>2233</v>
      </c>
    </row>
    <row r="13" spans="1:5" ht="12.75">
      <c r="A13" t="s">
        <v>56</v>
      </c>
      <c r="E13" s="39" t="s">
        <v>2030</v>
      </c>
    </row>
    <row r="14" spans="1:16" ht="12.75">
      <c r="A14" t="s">
        <v>49</v>
      </c>
      <c s="34" t="s">
        <v>27</v>
      </c>
      <c s="34" t="s">
        <v>1237</v>
      </c>
      <c s="35" t="s">
        <v>5</v>
      </c>
      <c s="6" t="s">
        <v>1238</v>
      </c>
      <c s="36" t="s">
        <v>52</v>
      </c>
      <c s="37">
        <v>86.1</v>
      </c>
      <c s="36">
        <v>0</v>
      </c>
      <c s="36">
        <f>ROUND(G14*H14,6)</f>
      </c>
      <c r="L14" s="38">
        <v>0</v>
      </c>
      <c s="32">
        <f>ROUND(ROUND(L14,2)*ROUND(G14,3),2)</f>
      </c>
      <c s="36" t="s">
        <v>53</v>
      </c>
      <c>
        <f>(M14*21)/100</f>
      </c>
      <c t="s">
        <v>27</v>
      </c>
    </row>
    <row r="15" spans="1:5" ht="12.75">
      <c r="A15" s="35" t="s">
        <v>54</v>
      </c>
      <c r="E15" s="39" t="s">
        <v>5</v>
      </c>
    </row>
    <row r="16" spans="1:5" ht="12.75">
      <c r="A16" s="35" t="s">
        <v>55</v>
      </c>
      <c r="E16" s="40" t="s">
        <v>2234</v>
      </c>
    </row>
    <row r="17" spans="1:5" ht="63.75">
      <c r="A17" t="s">
        <v>56</v>
      </c>
      <c r="E17" s="39" t="s">
        <v>1240</v>
      </c>
    </row>
    <row r="18" spans="1:16" ht="12.75">
      <c r="A18" t="s">
        <v>49</v>
      </c>
      <c s="34" t="s">
        <v>26</v>
      </c>
      <c s="34" t="s">
        <v>1442</v>
      </c>
      <c s="35" t="s">
        <v>5</v>
      </c>
      <c s="6" t="s">
        <v>1443</v>
      </c>
      <c s="36" t="s">
        <v>52</v>
      </c>
      <c s="37">
        <v>17.4</v>
      </c>
      <c s="36">
        <v>0</v>
      </c>
      <c s="36">
        <f>ROUND(G18*H18,6)</f>
      </c>
      <c r="L18" s="38">
        <v>0</v>
      </c>
      <c s="32">
        <f>ROUND(ROUND(L18,2)*ROUND(G18,3),2)</f>
      </c>
      <c s="36" t="s">
        <v>53</v>
      </c>
      <c>
        <f>(M18*21)/100</f>
      </c>
      <c t="s">
        <v>27</v>
      </c>
    </row>
    <row r="19" spans="1:5" ht="12.75">
      <c r="A19" s="35" t="s">
        <v>54</v>
      </c>
      <c r="E19" s="39" t="s">
        <v>5</v>
      </c>
    </row>
    <row r="20" spans="1:5" ht="12.75">
      <c r="A20" s="35" t="s">
        <v>55</v>
      </c>
      <c r="E20" s="40" t="s">
        <v>2235</v>
      </c>
    </row>
    <row r="21" spans="1:5" ht="63.75">
      <c r="A21" t="s">
        <v>56</v>
      </c>
      <c r="E21" s="39" t="s">
        <v>1240</v>
      </c>
    </row>
    <row r="22" spans="1:16" ht="25.5">
      <c r="A22" t="s">
        <v>49</v>
      </c>
      <c s="34" t="s">
        <v>62</v>
      </c>
      <c s="34" t="s">
        <v>1445</v>
      </c>
      <c s="35" t="s">
        <v>5</v>
      </c>
      <c s="6" t="s">
        <v>1446</v>
      </c>
      <c s="36" t="s">
        <v>52</v>
      </c>
      <c s="37">
        <v>402.4</v>
      </c>
      <c s="36">
        <v>0</v>
      </c>
      <c s="36">
        <f>ROUND(G22*H22,6)</f>
      </c>
      <c r="L22" s="38">
        <v>0</v>
      </c>
      <c s="32">
        <f>ROUND(ROUND(L22,2)*ROUND(G22,3),2)</f>
      </c>
      <c s="36" t="s">
        <v>53</v>
      </c>
      <c>
        <f>(M22*21)/100</f>
      </c>
      <c t="s">
        <v>27</v>
      </c>
    </row>
    <row r="23" spans="1:5" ht="12.75">
      <c r="A23" s="35" t="s">
        <v>54</v>
      </c>
      <c r="E23" s="39" t="s">
        <v>5</v>
      </c>
    </row>
    <row r="24" spans="1:5" ht="25.5">
      <c r="A24" s="35" t="s">
        <v>55</v>
      </c>
      <c r="E24" s="40" t="s">
        <v>2236</v>
      </c>
    </row>
    <row r="25" spans="1:5" ht="63.75">
      <c r="A25" t="s">
        <v>56</v>
      </c>
      <c r="E25" s="39" t="s">
        <v>1240</v>
      </c>
    </row>
    <row r="26" spans="1:16" ht="12.75">
      <c r="A26" t="s">
        <v>49</v>
      </c>
      <c s="34" t="s">
        <v>67</v>
      </c>
      <c s="34" t="s">
        <v>2237</v>
      </c>
      <c s="35" t="s">
        <v>5</v>
      </c>
      <c s="6" t="s">
        <v>2238</v>
      </c>
      <c s="36" t="s">
        <v>65</v>
      </c>
      <c s="37">
        <v>253</v>
      </c>
      <c s="36">
        <v>0</v>
      </c>
      <c s="36">
        <f>ROUND(G26*H26,6)</f>
      </c>
      <c r="L26" s="38">
        <v>0</v>
      </c>
      <c s="32">
        <f>ROUND(ROUND(L26,2)*ROUND(G26,3),2)</f>
      </c>
      <c s="36" t="s">
        <v>53</v>
      </c>
      <c>
        <f>(M26*21)/100</f>
      </c>
      <c t="s">
        <v>27</v>
      </c>
    </row>
    <row r="27" spans="1:5" ht="12.75">
      <c r="A27" s="35" t="s">
        <v>54</v>
      </c>
      <c r="E27" s="39" t="s">
        <v>5</v>
      </c>
    </row>
    <row r="28" spans="1:5" ht="25.5">
      <c r="A28" s="35" t="s">
        <v>55</v>
      </c>
      <c r="E28" s="40" t="s">
        <v>2239</v>
      </c>
    </row>
    <row r="29" spans="1:5" ht="63.75">
      <c r="A29" t="s">
        <v>56</v>
      </c>
      <c r="E29" s="39" t="s">
        <v>1240</v>
      </c>
    </row>
    <row r="30" spans="1:16" ht="12.75">
      <c r="A30" t="s">
        <v>49</v>
      </c>
      <c s="34" t="s">
        <v>71</v>
      </c>
      <c s="34" t="s">
        <v>2240</v>
      </c>
      <c s="35" t="s">
        <v>5</v>
      </c>
      <c s="6" t="s">
        <v>2241</v>
      </c>
      <c s="36" t="s">
        <v>52</v>
      </c>
      <c s="37">
        <v>7.1</v>
      </c>
      <c s="36">
        <v>0</v>
      </c>
      <c s="36">
        <f>ROUND(G30*H30,6)</f>
      </c>
      <c r="L30" s="38">
        <v>0</v>
      </c>
      <c s="32">
        <f>ROUND(ROUND(L30,2)*ROUND(G30,3),2)</f>
      </c>
      <c s="36" t="s">
        <v>53</v>
      </c>
      <c>
        <f>(M30*21)/100</f>
      </c>
      <c t="s">
        <v>27</v>
      </c>
    </row>
    <row r="31" spans="1:5" ht="12.75">
      <c r="A31" s="35" t="s">
        <v>54</v>
      </c>
      <c r="E31" s="39" t="s">
        <v>5</v>
      </c>
    </row>
    <row r="32" spans="1:5" ht="12.75">
      <c r="A32" s="35" t="s">
        <v>55</v>
      </c>
      <c r="E32" s="40" t="s">
        <v>2242</v>
      </c>
    </row>
    <row r="33" spans="1:5" ht="63.75">
      <c r="A33" t="s">
        <v>56</v>
      </c>
      <c r="E33" s="39" t="s">
        <v>1240</v>
      </c>
    </row>
    <row r="34" spans="1:16" ht="12.75">
      <c r="A34" t="s">
        <v>49</v>
      </c>
      <c s="34" t="s">
        <v>76</v>
      </c>
      <c s="34" t="s">
        <v>2243</v>
      </c>
      <c s="35" t="s">
        <v>5</v>
      </c>
      <c s="6" t="s">
        <v>2244</v>
      </c>
      <c s="36" t="s">
        <v>52</v>
      </c>
      <c s="37">
        <v>549</v>
      </c>
      <c s="36">
        <v>0</v>
      </c>
      <c s="36">
        <f>ROUND(G34*H34,6)</f>
      </c>
      <c r="L34" s="38">
        <v>0</v>
      </c>
      <c s="32">
        <f>ROUND(ROUND(L34,2)*ROUND(G34,3),2)</f>
      </c>
      <c s="36" t="s">
        <v>53</v>
      </c>
      <c>
        <f>(M34*21)/100</f>
      </c>
      <c t="s">
        <v>27</v>
      </c>
    </row>
    <row r="35" spans="1:5" ht="12.75">
      <c r="A35" s="35" t="s">
        <v>54</v>
      </c>
      <c r="E35" s="39" t="s">
        <v>5</v>
      </c>
    </row>
    <row r="36" spans="1:5" ht="12.75">
      <c r="A36" s="35" t="s">
        <v>55</v>
      </c>
      <c r="E36" s="40" t="s">
        <v>2245</v>
      </c>
    </row>
    <row r="37" spans="1:5" ht="382.5">
      <c r="A37" t="s">
        <v>56</v>
      </c>
      <c r="E37" s="39" t="s">
        <v>2246</v>
      </c>
    </row>
    <row r="38" spans="1:16" ht="12.75">
      <c r="A38" t="s">
        <v>49</v>
      </c>
      <c s="34" t="s">
        <v>82</v>
      </c>
      <c s="34" t="s">
        <v>50</v>
      </c>
      <c s="35" t="s">
        <v>5</v>
      </c>
      <c s="6" t="s">
        <v>51</v>
      </c>
      <c s="36" t="s">
        <v>52</v>
      </c>
      <c s="37">
        <v>30.3</v>
      </c>
      <c s="36">
        <v>0</v>
      </c>
      <c s="36">
        <f>ROUND(G38*H38,6)</f>
      </c>
      <c r="L38" s="38">
        <v>0</v>
      </c>
      <c s="32">
        <f>ROUND(ROUND(L38,2)*ROUND(G38,3),2)</f>
      </c>
      <c s="36" t="s">
        <v>53</v>
      </c>
      <c>
        <f>(M38*21)/100</f>
      </c>
      <c t="s">
        <v>27</v>
      </c>
    </row>
    <row r="39" spans="1:5" ht="12.75">
      <c r="A39" s="35" t="s">
        <v>54</v>
      </c>
      <c r="E39" s="39" t="s">
        <v>5</v>
      </c>
    </row>
    <row r="40" spans="1:5" ht="12.75">
      <c r="A40" s="35" t="s">
        <v>55</v>
      </c>
      <c r="E40" s="40" t="s">
        <v>2247</v>
      </c>
    </row>
    <row r="41" spans="1:5" ht="344.25">
      <c r="A41" t="s">
        <v>56</v>
      </c>
      <c r="E41" s="39" t="s">
        <v>57</v>
      </c>
    </row>
    <row r="42" spans="1:16" ht="12.75">
      <c r="A42" t="s">
        <v>49</v>
      </c>
      <c s="34" t="s">
        <v>86</v>
      </c>
      <c s="34" t="s">
        <v>1506</v>
      </c>
      <c s="35" t="s">
        <v>5</v>
      </c>
      <c s="6" t="s">
        <v>1507</v>
      </c>
      <c s="36" t="s">
        <v>52</v>
      </c>
      <c s="37">
        <v>402.4</v>
      </c>
      <c s="36">
        <v>0</v>
      </c>
      <c s="36">
        <f>ROUND(G42*H42,6)</f>
      </c>
      <c r="L42" s="38">
        <v>0</v>
      </c>
      <c s="32">
        <f>ROUND(ROUND(L42,2)*ROUND(G42,3),2)</f>
      </c>
      <c s="36" t="s">
        <v>53</v>
      </c>
      <c>
        <f>(M42*21)/100</f>
      </c>
      <c t="s">
        <v>27</v>
      </c>
    </row>
    <row r="43" spans="1:5" ht="12.75">
      <c r="A43" s="35" t="s">
        <v>54</v>
      </c>
      <c r="E43" s="39" t="s">
        <v>5</v>
      </c>
    </row>
    <row r="44" spans="1:5" ht="12.75">
      <c r="A44" s="35" t="s">
        <v>55</v>
      </c>
      <c r="E44" s="40" t="s">
        <v>2248</v>
      </c>
    </row>
    <row r="45" spans="1:5" ht="191.25">
      <c r="A45" t="s">
        <v>56</v>
      </c>
      <c r="E45" s="39" t="s">
        <v>1508</v>
      </c>
    </row>
    <row r="46" spans="1:16" ht="12.75">
      <c r="A46" t="s">
        <v>49</v>
      </c>
      <c s="34" t="s">
        <v>90</v>
      </c>
      <c s="34" t="s">
        <v>1876</v>
      </c>
      <c s="35" t="s">
        <v>5</v>
      </c>
      <c s="6" t="s">
        <v>1877</v>
      </c>
      <c s="36" t="s">
        <v>52</v>
      </c>
      <c s="37">
        <v>22.68</v>
      </c>
      <c s="36">
        <v>0</v>
      </c>
      <c s="36">
        <f>ROUND(G46*H46,6)</f>
      </c>
      <c r="L46" s="38">
        <v>0</v>
      </c>
      <c s="32">
        <f>ROUND(ROUND(L46,2)*ROUND(G46,3),2)</f>
      </c>
      <c s="36" t="s">
        <v>53</v>
      </c>
      <c>
        <f>(M46*21)/100</f>
      </c>
      <c t="s">
        <v>27</v>
      </c>
    </row>
    <row r="47" spans="1:5" ht="12.75">
      <c r="A47" s="35" t="s">
        <v>54</v>
      </c>
      <c r="E47" s="39" t="s">
        <v>5</v>
      </c>
    </row>
    <row r="48" spans="1:5" ht="12.75">
      <c r="A48" s="35" t="s">
        <v>55</v>
      </c>
      <c r="E48" s="40" t="s">
        <v>2249</v>
      </c>
    </row>
    <row r="49" spans="1:5" ht="242.25">
      <c r="A49" t="s">
        <v>56</v>
      </c>
      <c r="E49" s="39" t="s">
        <v>2038</v>
      </c>
    </row>
    <row r="50" spans="1:16" ht="12.75">
      <c r="A50" t="s">
        <v>49</v>
      </c>
      <c s="34" t="s">
        <v>94</v>
      </c>
      <c s="34" t="s">
        <v>1393</v>
      </c>
      <c s="35" t="s">
        <v>5</v>
      </c>
      <c s="6" t="s">
        <v>1394</v>
      </c>
      <c s="36" t="s">
        <v>74</v>
      </c>
      <c s="37">
        <v>1331</v>
      </c>
      <c s="36">
        <v>0</v>
      </c>
      <c s="36">
        <f>ROUND(G50*H50,6)</f>
      </c>
      <c r="L50" s="38">
        <v>0</v>
      </c>
      <c s="32">
        <f>ROUND(ROUND(L50,2)*ROUND(G50,3),2)</f>
      </c>
      <c s="36" t="s">
        <v>53</v>
      </c>
      <c>
        <f>(M50*21)/100</f>
      </c>
      <c t="s">
        <v>27</v>
      </c>
    </row>
    <row r="51" spans="1:5" ht="12.75">
      <c r="A51" s="35" t="s">
        <v>54</v>
      </c>
      <c r="E51" s="39" t="s">
        <v>5</v>
      </c>
    </row>
    <row r="52" spans="1:5" ht="12.75">
      <c r="A52" s="35" t="s">
        <v>55</v>
      </c>
      <c r="E52" s="40" t="s">
        <v>2250</v>
      </c>
    </row>
    <row r="53" spans="1:5" ht="38.25">
      <c r="A53" t="s">
        <v>56</v>
      </c>
      <c r="E53" s="39" t="s">
        <v>1396</v>
      </c>
    </row>
    <row r="54" spans="1:16" ht="12.75">
      <c r="A54" t="s">
        <v>49</v>
      </c>
      <c s="34" t="s">
        <v>97</v>
      </c>
      <c s="34" t="s">
        <v>2251</v>
      </c>
      <c s="35" t="s">
        <v>5</v>
      </c>
      <c s="6" t="s">
        <v>2252</v>
      </c>
      <c s="36" t="s">
        <v>74</v>
      </c>
      <c s="37">
        <v>200</v>
      </c>
      <c s="36">
        <v>0</v>
      </c>
      <c s="36">
        <f>ROUND(G54*H54,6)</f>
      </c>
      <c r="L54" s="38">
        <v>0</v>
      </c>
      <c s="32">
        <f>ROUND(ROUND(L54,2)*ROUND(G54,3),2)</f>
      </c>
      <c s="36" t="s">
        <v>53</v>
      </c>
      <c>
        <f>(M54*21)/100</f>
      </c>
      <c t="s">
        <v>27</v>
      </c>
    </row>
    <row r="55" spans="1:5" ht="12.75">
      <c r="A55" s="35" t="s">
        <v>54</v>
      </c>
      <c r="E55" s="39" t="s">
        <v>5</v>
      </c>
    </row>
    <row r="56" spans="1:5" ht="12.75">
      <c r="A56" s="35" t="s">
        <v>55</v>
      </c>
      <c r="E56" s="40" t="s">
        <v>2253</v>
      </c>
    </row>
    <row r="57" spans="1:5" ht="38.25">
      <c r="A57" t="s">
        <v>56</v>
      </c>
      <c r="E57" s="39" t="s">
        <v>2254</v>
      </c>
    </row>
    <row r="58" spans="1:16" ht="12.75">
      <c r="A58" t="s">
        <v>49</v>
      </c>
      <c s="34" t="s">
        <v>101</v>
      </c>
      <c s="34" t="s">
        <v>1757</v>
      </c>
      <c s="35" t="s">
        <v>5</v>
      </c>
      <c s="6" t="s">
        <v>1758</v>
      </c>
      <c s="36" t="s">
        <v>74</v>
      </c>
      <c s="37">
        <v>200</v>
      </c>
      <c s="36">
        <v>0</v>
      </c>
      <c s="36">
        <f>ROUND(G58*H58,6)</f>
      </c>
      <c r="L58" s="38">
        <v>0</v>
      </c>
      <c s="32">
        <f>ROUND(ROUND(L58,2)*ROUND(G58,3),2)</f>
      </c>
      <c s="36" t="s">
        <v>53</v>
      </c>
      <c>
        <f>(M58*21)/100</f>
      </c>
      <c t="s">
        <v>27</v>
      </c>
    </row>
    <row r="59" spans="1:5" ht="12.75">
      <c r="A59" s="35" t="s">
        <v>54</v>
      </c>
      <c r="E59" s="39" t="s">
        <v>5</v>
      </c>
    </row>
    <row r="60" spans="1:5" ht="12.75">
      <c r="A60" s="35" t="s">
        <v>55</v>
      </c>
      <c r="E60" s="40" t="s">
        <v>2253</v>
      </c>
    </row>
    <row r="61" spans="1:5" ht="25.5">
      <c r="A61" t="s">
        <v>56</v>
      </c>
      <c r="E61" s="39" t="s">
        <v>1759</v>
      </c>
    </row>
    <row r="62" spans="1:13" ht="12.75">
      <c r="A62" t="s">
        <v>46</v>
      </c>
      <c r="C62" s="31" t="s">
        <v>27</v>
      </c>
      <c r="E62" s="33" t="s">
        <v>985</v>
      </c>
      <c r="J62" s="32">
        <f>0</f>
      </c>
      <c s="32">
        <f>0</f>
      </c>
      <c s="32">
        <f>0+L63+L67+L71+L75+L79</f>
      </c>
      <c s="32">
        <f>0+M63+M67+M71+M75+M79</f>
      </c>
    </row>
    <row r="63" spans="1:16" ht="12.75">
      <c r="A63" t="s">
        <v>49</v>
      </c>
      <c s="34" t="s">
        <v>105</v>
      </c>
      <c s="34" t="s">
        <v>2255</v>
      </c>
      <c s="35" t="s">
        <v>5</v>
      </c>
      <c s="6" t="s">
        <v>2256</v>
      </c>
      <c s="36" t="s">
        <v>52</v>
      </c>
      <c s="37">
        <v>7.2</v>
      </c>
      <c s="36">
        <v>0</v>
      </c>
      <c s="36">
        <f>ROUND(G63*H63,6)</f>
      </c>
      <c r="L63" s="38">
        <v>0</v>
      </c>
      <c s="32">
        <f>ROUND(ROUND(L63,2)*ROUND(G63,3),2)</f>
      </c>
      <c s="36" t="s">
        <v>53</v>
      </c>
      <c>
        <f>(M63*21)/100</f>
      </c>
      <c t="s">
        <v>27</v>
      </c>
    </row>
    <row r="64" spans="1:5" ht="12.75">
      <c r="A64" s="35" t="s">
        <v>54</v>
      </c>
      <c r="E64" s="39" t="s">
        <v>5</v>
      </c>
    </row>
    <row r="65" spans="1:5" ht="12.75">
      <c r="A65" s="35" t="s">
        <v>55</v>
      </c>
      <c r="E65" s="40" t="s">
        <v>2257</v>
      </c>
    </row>
    <row r="66" spans="1:5" ht="38.25">
      <c r="A66" t="s">
        <v>56</v>
      </c>
      <c r="E66" s="39" t="s">
        <v>2258</v>
      </c>
    </row>
    <row r="67" spans="1:16" ht="12.75">
      <c r="A67" t="s">
        <v>49</v>
      </c>
      <c s="34" t="s">
        <v>109</v>
      </c>
      <c s="34" t="s">
        <v>2259</v>
      </c>
      <c s="35" t="s">
        <v>5</v>
      </c>
      <c s="6" t="s">
        <v>2260</v>
      </c>
      <c s="36" t="s">
        <v>65</v>
      </c>
      <c s="37">
        <v>160</v>
      </c>
      <c s="36">
        <v>0</v>
      </c>
      <c s="36">
        <f>ROUND(G67*H67,6)</f>
      </c>
      <c r="L67" s="38">
        <v>0</v>
      </c>
      <c s="32">
        <f>ROUND(ROUND(L67,2)*ROUND(G67,3),2)</f>
      </c>
      <c s="36" t="s">
        <v>53</v>
      </c>
      <c>
        <f>(M67*21)/100</f>
      </c>
      <c t="s">
        <v>27</v>
      </c>
    </row>
    <row r="68" spans="1:5" ht="12.75">
      <c r="A68" s="35" t="s">
        <v>54</v>
      </c>
      <c r="E68" s="39" t="s">
        <v>5</v>
      </c>
    </row>
    <row r="69" spans="1:5" ht="12.75">
      <c r="A69" s="35" t="s">
        <v>55</v>
      </c>
      <c r="E69" s="40" t="s">
        <v>2261</v>
      </c>
    </row>
    <row r="70" spans="1:5" ht="165.75">
      <c r="A70" t="s">
        <v>56</v>
      </c>
      <c r="E70" s="39" t="s">
        <v>1405</v>
      </c>
    </row>
    <row r="71" spans="1:16" ht="12.75">
      <c r="A71" t="s">
        <v>49</v>
      </c>
      <c s="34" t="s">
        <v>113</v>
      </c>
      <c s="34" t="s">
        <v>2262</v>
      </c>
      <c s="35" t="s">
        <v>5</v>
      </c>
      <c s="6" t="s">
        <v>2263</v>
      </c>
      <c s="36" t="s">
        <v>52</v>
      </c>
      <c s="37">
        <v>255</v>
      </c>
      <c s="36">
        <v>0</v>
      </c>
      <c s="36">
        <f>ROUND(G71*H71,6)</f>
      </c>
      <c r="L71" s="38">
        <v>0</v>
      </c>
      <c s="32">
        <f>ROUND(ROUND(L71,2)*ROUND(G71,3),2)</f>
      </c>
      <c s="36" t="s">
        <v>53</v>
      </c>
      <c>
        <f>(M71*21)/100</f>
      </c>
      <c t="s">
        <v>27</v>
      </c>
    </row>
    <row r="72" spans="1:5" ht="12.75">
      <c r="A72" s="35" t="s">
        <v>54</v>
      </c>
      <c r="E72" s="39" t="s">
        <v>5</v>
      </c>
    </row>
    <row r="73" spans="1:5" ht="12.75">
      <c r="A73" s="35" t="s">
        <v>55</v>
      </c>
      <c r="E73" s="40" t="s">
        <v>2264</v>
      </c>
    </row>
    <row r="74" spans="1:5" ht="38.25">
      <c r="A74" t="s">
        <v>56</v>
      </c>
      <c r="E74" s="39" t="s">
        <v>1527</v>
      </c>
    </row>
    <row r="75" spans="1:16" ht="12.75">
      <c r="A75" t="s">
        <v>49</v>
      </c>
      <c s="34" t="s">
        <v>117</v>
      </c>
      <c s="34" t="s">
        <v>2265</v>
      </c>
      <c s="35" t="s">
        <v>5</v>
      </c>
      <c s="6" t="s">
        <v>2266</v>
      </c>
      <c s="36" t="s">
        <v>74</v>
      </c>
      <c s="37">
        <v>160</v>
      </c>
      <c s="36">
        <v>0</v>
      </c>
      <c s="36">
        <f>ROUND(G75*H75,6)</f>
      </c>
      <c r="L75" s="38">
        <v>0</v>
      </c>
      <c s="32">
        <f>ROUND(ROUND(L75,2)*ROUND(G75,3),2)</f>
      </c>
      <c s="36" t="s">
        <v>53</v>
      </c>
      <c>
        <f>(M75*21)/100</f>
      </c>
      <c t="s">
        <v>27</v>
      </c>
    </row>
    <row r="76" spans="1:5" ht="12.75">
      <c r="A76" s="35" t="s">
        <v>54</v>
      </c>
      <c r="E76" s="39" t="s">
        <v>5</v>
      </c>
    </row>
    <row r="77" spans="1:5" ht="12.75">
      <c r="A77" s="35" t="s">
        <v>55</v>
      </c>
      <c r="E77" s="40" t="s">
        <v>2261</v>
      </c>
    </row>
    <row r="78" spans="1:5" ht="102">
      <c r="A78" t="s">
        <v>56</v>
      </c>
      <c r="E78" s="39" t="s">
        <v>1764</v>
      </c>
    </row>
    <row r="79" spans="1:16" ht="12.75">
      <c r="A79" t="s">
        <v>49</v>
      </c>
      <c s="34" t="s">
        <v>120</v>
      </c>
      <c s="34" t="s">
        <v>2267</v>
      </c>
      <c s="35" t="s">
        <v>5</v>
      </c>
      <c s="6" t="s">
        <v>2268</v>
      </c>
      <c s="36" t="s">
        <v>74</v>
      </c>
      <c s="37">
        <v>510</v>
      </c>
      <c s="36">
        <v>0</v>
      </c>
      <c s="36">
        <f>ROUND(G79*H79,6)</f>
      </c>
      <c r="L79" s="38">
        <v>0</v>
      </c>
      <c s="32">
        <f>ROUND(ROUND(L79,2)*ROUND(G79,3),2)</f>
      </c>
      <c s="36" t="s">
        <v>53</v>
      </c>
      <c>
        <f>(M79*21)/100</f>
      </c>
      <c t="s">
        <v>27</v>
      </c>
    </row>
    <row r="80" spans="1:5" ht="12.75">
      <c r="A80" s="35" t="s">
        <v>54</v>
      </c>
      <c r="E80" s="39" t="s">
        <v>5</v>
      </c>
    </row>
    <row r="81" spans="1:5" ht="25.5">
      <c r="A81" s="35" t="s">
        <v>55</v>
      </c>
      <c r="E81" s="40" t="s">
        <v>2269</v>
      </c>
    </row>
    <row r="82" spans="1:5" ht="102">
      <c r="A82" t="s">
        <v>56</v>
      </c>
      <c r="E82" s="39" t="s">
        <v>1764</v>
      </c>
    </row>
    <row r="83" spans="1:13" ht="12.75">
      <c r="A83" t="s">
        <v>46</v>
      </c>
      <c r="C83" s="31" t="s">
        <v>67</v>
      </c>
      <c r="E83" s="33" t="s">
        <v>1246</v>
      </c>
      <c r="J83" s="32">
        <f>0</f>
      </c>
      <c s="32">
        <f>0</f>
      </c>
      <c s="32">
        <f>0+L84+L88+L92+L96+L100+L104+L108+L112+L116+L120+L124</f>
      </c>
      <c s="32">
        <f>0+M84+M88+M92+M96+M100+M104+M108+M112+M116+M120+M124</f>
      </c>
    </row>
    <row r="84" spans="1:16" ht="12.75">
      <c r="A84" t="s">
        <v>49</v>
      </c>
      <c s="34" t="s">
        <v>125</v>
      </c>
      <c s="34" t="s">
        <v>2270</v>
      </c>
      <c s="35" t="s">
        <v>5</v>
      </c>
      <c s="6" t="s">
        <v>2271</v>
      </c>
      <c s="36" t="s">
        <v>74</v>
      </c>
      <c s="37">
        <v>345</v>
      </c>
      <c s="36">
        <v>0</v>
      </c>
      <c s="36">
        <f>ROUND(G84*H84,6)</f>
      </c>
      <c r="L84" s="38">
        <v>0</v>
      </c>
      <c s="32">
        <f>ROUND(ROUND(L84,2)*ROUND(G84,3),2)</f>
      </c>
      <c s="36" t="s">
        <v>53</v>
      </c>
      <c>
        <f>(M84*21)/100</f>
      </c>
      <c t="s">
        <v>27</v>
      </c>
    </row>
    <row r="85" spans="1:5" ht="12.75">
      <c r="A85" s="35" t="s">
        <v>54</v>
      </c>
      <c r="E85" s="39" t="s">
        <v>5</v>
      </c>
    </row>
    <row r="86" spans="1:5" ht="12.75">
      <c r="A86" s="35" t="s">
        <v>55</v>
      </c>
      <c r="E86" s="40" t="s">
        <v>2272</v>
      </c>
    </row>
    <row r="87" spans="1:5" ht="127.5">
      <c r="A87" t="s">
        <v>56</v>
      </c>
      <c r="E87" s="39" t="s">
        <v>1287</v>
      </c>
    </row>
    <row r="88" spans="1:16" ht="12.75">
      <c r="A88" t="s">
        <v>49</v>
      </c>
      <c s="34" t="s">
        <v>128</v>
      </c>
      <c s="34" t="s">
        <v>2273</v>
      </c>
      <c s="35" t="s">
        <v>5</v>
      </c>
      <c s="6" t="s">
        <v>2274</v>
      </c>
      <c s="36" t="s">
        <v>74</v>
      </c>
      <c s="37">
        <v>1900</v>
      </c>
      <c s="36">
        <v>0</v>
      </c>
      <c s="36">
        <f>ROUND(G88*H88,6)</f>
      </c>
      <c r="L88" s="38">
        <v>0</v>
      </c>
      <c s="32">
        <f>ROUND(ROUND(L88,2)*ROUND(G88,3),2)</f>
      </c>
      <c s="36" t="s">
        <v>53</v>
      </c>
      <c>
        <f>(M88*21)/100</f>
      </c>
      <c t="s">
        <v>27</v>
      </c>
    </row>
    <row r="89" spans="1:5" ht="12.75">
      <c r="A89" s="35" t="s">
        <v>54</v>
      </c>
      <c r="E89" s="39" t="s">
        <v>5</v>
      </c>
    </row>
    <row r="90" spans="1:5" ht="12.75">
      <c r="A90" s="35" t="s">
        <v>55</v>
      </c>
      <c r="E90" s="40" t="s">
        <v>2275</v>
      </c>
    </row>
    <row r="91" spans="1:5" ht="51">
      <c r="A91" t="s">
        <v>56</v>
      </c>
      <c r="E91" s="39" t="s">
        <v>1459</v>
      </c>
    </row>
    <row r="92" spans="1:16" ht="12.75">
      <c r="A92" t="s">
        <v>49</v>
      </c>
      <c s="34" t="s">
        <v>131</v>
      </c>
      <c s="34" t="s">
        <v>2276</v>
      </c>
      <c s="35" t="s">
        <v>5</v>
      </c>
      <c s="6" t="s">
        <v>2277</v>
      </c>
      <c s="36" t="s">
        <v>74</v>
      </c>
      <c s="37">
        <v>1140</v>
      </c>
      <c s="36">
        <v>0</v>
      </c>
      <c s="36">
        <f>ROUND(G92*H92,6)</f>
      </c>
      <c r="L92" s="38">
        <v>0</v>
      </c>
      <c s="32">
        <f>ROUND(ROUND(L92,2)*ROUND(G92,3),2)</f>
      </c>
      <c s="36" t="s">
        <v>53</v>
      </c>
      <c>
        <f>(M92*21)/100</f>
      </c>
      <c t="s">
        <v>27</v>
      </c>
    </row>
    <row r="93" spans="1:5" ht="12.75">
      <c r="A93" s="35" t="s">
        <v>54</v>
      </c>
      <c r="E93" s="39" t="s">
        <v>5</v>
      </c>
    </row>
    <row r="94" spans="1:5" ht="12.75">
      <c r="A94" s="35" t="s">
        <v>55</v>
      </c>
      <c r="E94" s="40" t="s">
        <v>2278</v>
      </c>
    </row>
    <row r="95" spans="1:5" ht="51">
      <c r="A95" t="s">
        <v>56</v>
      </c>
      <c r="E95" s="39" t="s">
        <v>2054</v>
      </c>
    </row>
    <row r="96" spans="1:16" ht="12.75">
      <c r="A96" t="s">
        <v>49</v>
      </c>
      <c s="34" t="s">
        <v>135</v>
      </c>
      <c s="34" t="s">
        <v>2279</v>
      </c>
      <c s="35" t="s">
        <v>5</v>
      </c>
      <c s="6" t="s">
        <v>2280</v>
      </c>
      <c s="36" t="s">
        <v>74</v>
      </c>
      <c s="37">
        <v>612</v>
      </c>
      <c s="36">
        <v>0</v>
      </c>
      <c s="36">
        <f>ROUND(G96*H96,6)</f>
      </c>
      <c r="L96" s="38">
        <v>0</v>
      </c>
      <c s="32">
        <f>ROUND(ROUND(L96,2)*ROUND(G96,3),2)</f>
      </c>
      <c s="36" t="s">
        <v>53</v>
      </c>
      <c>
        <f>(M96*21)/100</f>
      </c>
      <c t="s">
        <v>27</v>
      </c>
    </row>
    <row r="97" spans="1:5" ht="12.75">
      <c r="A97" s="35" t="s">
        <v>54</v>
      </c>
      <c r="E97" s="39" t="s">
        <v>5</v>
      </c>
    </row>
    <row r="98" spans="1:5" ht="12.75">
      <c r="A98" s="35" t="s">
        <v>55</v>
      </c>
      <c r="E98" s="40" t="s">
        <v>2281</v>
      </c>
    </row>
    <row r="99" spans="1:5" ht="140.25">
      <c r="A99" t="s">
        <v>56</v>
      </c>
      <c r="E99" s="39" t="s">
        <v>1296</v>
      </c>
    </row>
    <row r="100" spans="1:16" ht="12.75">
      <c r="A100" t="s">
        <v>49</v>
      </c>
      <c s="34" t="s">
        <v>139</v>
      </c>
      <c s="34" t="s">
        <v>2282</v>
      </c>
      <c s="35" t="s">
        <v>5</v>
      </c>
      <c s="6" t="s">
        <v>2283</v>
      </c>
      <c s="36" t="s">
        <v>74</v>
      </c>
      <c s="37">
        <v>612</v>
      </c>
      <c s="36">
        <v>0</v>
      </c>
      <c s="36">
        <f>ROUND(G100*H100,6)</f>
      </c>
      <c r="L100" s="38">
        <v>0</v>
      </c>
      <c s="32">
        <f>ROUND(ROUND(L100,2)*ROUND(G100,3),2)</f>
      </c>
      <c s="36" t="s">
        <v>53</v>
      </c>
      <c>
        <f>(M100*21)/100</f>
      </c>
      <c t="s">
        <v>27</v>
      </c>
    </row>
    <row r="101" spans="1:5" ht="12.75">
      <c r="A101" s="35" t="s">
        <v>54</v>
      </c>
      <c r="E101" s="39" t="s">
        <v>5</v>
      </c>
    </row>
    <row r="102" spans="1:5" ht="12.75">
      <c r="A102" s="35" t="s">
        <v>55</v>
      </c>
      <c r="E102" s="40" t="s">
        <v>2281</v>
      </c>
    </row>
    <row r="103" spans="1:5" ht="140.25">
      <c r="A103" t="s">
        <v>56</v>
      </c>
      <c r="E103" s="39" t="s">
        <v>1296</v>
      </c>
    </row>
    <row r="104" spans="1:16" ht="12.75">
      <c r="A104" t="s">
        <v>49</v>
      </c>
      <c s="34" t="s">
        <v>143</v>
      </c>
      <c s="34" t="s">
        <v>2284</v>
      </c>
      <c s="35" t="s">
        <v>5</v>
      </c>
      <c s="6" t="s">
        <v>2285</v>
      </c>
      <c s="36" t="s">
        <v>74</v>
      </c>
      <c s="37">
        <v>541</v>
      </c>
      <c s="36">
        <v>0</v>
      </c>
      <c s="36">
        <f>ROUND(G104*H104,6)</f>
      </c>
      <c r="L104" s="38">
        <v>0</v>
      </c>
      <c s="32">
        <f>ROUND(ROUND(L104,2)*ROUND(G104,3),2)</f>
      </c>
      <c s="36" t="s">
        <v>53</v>
      </c>
      <c>
        <f>(M104*21)/100</f>
      </c>
      <c t="s">
        <v>27</v>
      </c>
    </row>
    <row r="105" spans="1:5" ht="12.75">
      <c r="A105" s="35" t="s">
        <v>54</v>
      </c>
      <c r="E105" s="39" t="s">
        <v>5</v>
      </c>
    </row>
    <row r="106" spans="1:5" ht="12.75">
      <c r="A106" s="35" t="s">
        <v>55</v>
      </c>
      <c r="E106" s="40" t="s">
        <v>2286</v>
      </c>
    </row>
    <row r="107" spans="1:5" ht="140.25">
      <c r="A107" t="s">
        <v>56</v>
      </c>
      <c r="E107" s="39" t="s">
        <v>1296</v>
      </c>
    </row>
    <row r="108" spans="1:16" ht="12.75">
      <c r="A108" t="s">
        <v>49</v>
      </c>
      <c s="34" t="s">
        <v>146</v>
      </c>
      <c s="34" t="s">
        <v>2287</v>
      </c>
      <c s="35" t="s">
        <v>5</v>
      </c>
      <c s="6" t="s">
        <v>2288</v>
      </c>
      <c s="36" t="s">
        <v>74</v>
      </c>
      <c s="37">
        <v>475</v>
      </c>
      <c s="36">
        <v>0</v>
      </c>
      <c s="36">
        <f>ROUND(G108*H108,6)</f>
      </c>
      <c r="L108" s="38">
        <v>0</v>
      </c>
      <c s="32">
        <f>ROUND(ROUND(L108,2)*ROUND(G108,3),2)</f>
      </c>
      <c s="36" t="s">
        <v>53</v>
      </c>
      <c>
        <f>(M108*21)/100</f>
      </c>
      <c t="s">
        <v>27</v>
      </c>
    </row>
    <row r="109" spans="1:5" ht="12.75">
      <c r="A109" s="35" t="s">
        <v>54</v>
      </c>
      <c r="E109" s="39" t="s">
        <v>5</v>
      </c>
    </row>
    <row r="110" spans="1:5" ht="12.75">
      <c r="A110" s="35" t="s">
        <v>55</v>
      </c>
      <c r="E110" s="40" t="s">
        <v>2289</v>
      </c>
    </row>
    <row r="111" spans="1:5" ht="153">
      <c r="A111" t="s">
        <v>56</v>
      </c>
      <c r="E111" s="39" t="s">
        <v>1468</v>
      </c>
    </row>
    <row r="112" spans="1:16" ht="12.75">
      <c r="A112" t="s">
        <v>49</v>
      </c>
      <c s="34" t="s">
        <v>149</v>
      </c>
      <c s="34" t="s">
        <v>1601</v>
      </c>
      <c s="35" t="s">
        <v>5</v>
      </c>
      <c s="6" t="s">
        <v>1602</v>
      </c>
      <c s="36" t="s">
        <v>74</v>
      </c>
      <c s="37">
        <v>215</v>
      </c>
      <c s="36">
        <v>0</v>
      </c>
      <c s="36">
        <f>ROUND(G112*H112,6)</f>
      </c>
      <c r="L112" s="38">
        <v>0</v>
      </c>
      <c s="32">
        <f>ROUND(ROUND(L112,2)*ROUND(G112,3),2)</f>
      </c>
      <c s="36" t="s">
        <v>53</v>
      </c>
      <c>
        <f>(M112*21)/100</f>
      </c>
      <c t="s">
        <v>27</v>
      </c>
    </row>
    <row r="113" spans="1:5" ht="12.75">
      <c r="A113" s="35" t="s">
        <v>54</v>
      </c>
      <c r="E113" s="39" t="s">
        <v>5</v>
      </c>
    </row>
    <row r="114" spans="1:5" ht="12.75">
      <c r="A114" s="35" t="s">
        <v>55</v>
      </c>
      <c r="E114" s="40" t="s">
        <v>2290</v>
      </c>
    </row>
    <row r="115" spans="1:5" ht="153">
      <c r="A115" t="s">
        <v>56</v>
      </c>
      <c r="E115" s="39" t="s">
        <v>1468</v>
      </c>
    </row>
    <row r="116" spans="1:16" ht="12.75">
      <c r="A116" t="s">
        <v>49</v>
      </c>
      <c s="34" t="s">
        <v>152</v>
      </c>
      <c s="34" t="s">
        <v>2291</v>
      </c>
      <c s="35" t="s">
        <v>5</v>
      </c>
      <c s="6" t="s">
        <v>2292</v>
      </c>
      <c s="36" t="s">
        <v>74</v>
      </c>
      <c s="37">
        <v>126</v>
      </c>
      <c s="36">
        <v>0</v>
      </c>
      <c s="36">
        <f>ROUND(G116*H116,6)</f>
      </c>
      <c r="L116" s="38">
        <v>0</v>
      </c>
      <c s="32">
        <f>ROUND(ROUND(L116,2)*ROUND(G116,3),2)</f>
      </c>
      <c s="36" t="s">
        <v>415</v>
      </c>
      <c>
        <f>(M116*21)/100</f>
      </c>
      <c t="s">
        <v>27</v>
      </c>
    </row>
    <row r="117" spans="1:5" ht="12.75">
      <c r="A117" s="35" t="s">
        <v>54</v>
      </c>
      <c r="E117" s="39" t="s">
        <v>5</v>
      </c>
    </row>
    <row r="118" spans="1:5" ht="12.75">
      <c r="A118" s="35" t="s">
        <v>55</v>
      </c>
      <c r="E118" s="40" t="s">
        <v>2293</v>
      </c>
    </row>
    <row r="119" spans="1:5" ht="153">
      <c r="A119" t="s">
        <v>56</v>
      </c>
      <c r="E119" s="39" t="s">
        <v>2294</v>
      </c>
    </row>
    <row r="120" spans="1:16" ht="25.5">
      <c r="A120" t="s">
        <v>49</v>
      </c>
      <c s="34" t="s">
        <v>156</v>
      </c>
      <c s="34" t="s">
        <v>2295</v>
      </c>
      <c s="35" t="s">
        <v>5</v>
      </c>
      <c s="6" t="s">
        <v>2296</v>
      </c>
      <c s="36" t="s">
        <v>74</v>
      </c>
      <c s="37">
        <v>15</v>
      </c>
      <c s="36">
        <v>0</v>
      </c>
      <c s="36">
        <f>ROUND(G120*H120,6)</f>
      </c>
      <c r="L120" s="38">
        <v>0</v>
      </c>
      <c s="32">
        <f>ROUND(ROUND(L120,2)*ROUND(G120,3),2)</f>
      </c>
      <c s="36" t="s">
        <v>53</v>
      </c>
      <c>
        <f>(M120*21)/100</f>
      </c>
      <c t="s">
        <v>27</v>
      </c>
    </row>
    <row r="121" spans="1:5" ht="12.75">
      <c r="A121" s="35" t="s">
        <v>54</v>
      </c>
      <c r="E121" s="39" t="s">
        <v>5</v>
      </c>
    </row>
    <row r="122" spans="1:5" ht="12.75">
      <c r="A122" s="35" t="s">
        <v>55</v>
      </c>
      <c r="E122" s="40" t="s">
        <v>2297</v>
      </c>
    </row>
    <row r="123" spans="1:5" ht="153">
      <c r="A123" t="s">
        <v>56</v>
      </c>
      <c r="E123" s="39" t="s">
        <v>1468</v>
      </c>
    </row>
    <row r="124" spans="1:16" ht="25.5">
      <c r="A124" t="s">
        <v>49</v>
      </c>
      <c s="34" t="s">
        <v>159</v>
      </c>
      <c s="34" t="s">
        <v>2298</v>
      </c>
      <c s="35" t="s">
        <v>5</v>
      </c>
      <c s="6" t="s">
        <v>2299</v>
      </c>
      <c s="36" t="s">
        <v>74</v>
      </c>
      <c s="37">
        <v>3</v>
      </c>
      <c s="36">
        <v>0</v>
      </c>
      <c s="36">
        <f>ROUND(G124*H124,6)</f>
      </c>
      <c r="L124" s="38">
        <v>0</v>
      </c>
      <c s="32">
        <f>ROUND(ROUND(L124,2)*ROUND(G124,3),2)</f>
      </c>
      <c s="36" t="s">
        <v>415</v>
      </c>
      <c>
        <f>(M124*21)/100</f>
      </c>
      <c t="s">
        <v>27</v>
      </c>
    </row>
    <row r="125" spans="1:5" ht="12.75">
      <c r="A125" s="35" t="s">
        <v>54</v>
      </c>
      <c r="E125" s="39" t="s">
        <v>5</v>
      </c>
    </row>
    <row r="126" spans="1:5" ht="12.75">
      <c r="A126" s="35" t="s">
        <v>55</v>
      </c>
      <c r="E126" s="40" t="s">
        <v>1476</v>
      </c>
    </row>
    <row r="127" spans="1:5" ht="153">
      <c r="A127" t="s">
        <v>56</v>
      </c>
      <c r="E127" s="39" t="s">
        <v>2294</v>
      </c>
    </row>
    <row r="128" spans="1:13" ht="12.75">
      <c r="A128" t="s">
        <v>46</v>
      </c>
      <c r="C128" s="31" t="s">
        <v>82</v>
      </c>
      <c r="E128" s="33" t="s">
        <v>1415</v>
      </c>
      <c r="J128" s="32">
        <f>0</f>
      </c>
      <c s="32">
        <f>0</f>
      </c>
      <c s="32">
        <f>0+L129+L133+L137+L141+L145</f>
      </c>
      <c s="32">
        <f>0+M129+M133+M137+M141+M145</f>
      </c>
    </row>
    <row r="129" spans="1:16" ht="12.75">
      <c r="A129" t="s">
        <v>49</v>
      </c>
      <c s="34" t="s">
        <v>163</v>
      </c>
      <c s="34" t="s">
        <v>2111</v>
      </c>
      <c s="35" t="s">
        <v>5</v>
      </c>
      <c s="6" t="s">
        <v>2112</v>
      </c>
      <c s="36" t="s">
        <v>65</v>
      </c>
      <c s="37">
        <v>18</v>
      </c>
      <c s="36">
        <v>0</v>
      </c>
      <c s="36">
        <f>ROUND(G129*H129,6)</f>
      </c>
      <c r="L129" s="38">
        <v>0</v>
      </c>
      <c s="32">
        <f>ROUND(ROUND(L129,2)*ROUND(G129,3),2)</f>
      </c>
      <c s="36" t="s">
        <v>53</v>
      </c>
      <c>
        <f>(M129*21)/100</f>
      </c>
      <c t="s">
        <v>27</v>
      </c>
    </row>
    <row r="130" spans="1:5" ht="12.75">
      <c r="A130" s="35" t="s">
        <v>54</v>
      </c>
      <c r="E130" s="39" t="s">
        <v>5</v>
      </c>
    </row>
    <row r="131" spans="1:5" ht="12.75">
      <c r="A131" s="35" t="s">
        <v>55</v>
      </c>
      <c r="E131" s="40" t="s">
        <v>1678</v>
      </c>
    </row>
    <row r="132" spans="1:5" ht="255">
      <c r="A132" t="s">
        <v>56</v>
      </c>
      <c r="E132" s="39" t="s">
        <v>1419</v>
      </c>
    </row>
    <row r="133" spans="1:16" ht="12.75">
      <c r="A133" t="s">
        <v>49</v>
      </c>
      <c s="34" t="s">
        <v>167</v>
      </c>
      <c s="34" t="s">
        <v>2300</v>
      </c>
      <c s="35" t="s">
        <v>5</v>
      </c>
      <c s="6" t="s">
        <v>2301</v>
      </c>
      <c s="36" t="s">
        <v>65</v>
      </c>
      <c s="37">
        <v>116</v>
      </c>
      <c s="36">
        <v>0</v>
      </c>
      <c s="36">
        <f>ROUND(G133*H133,6)</f>
      </c>
      <c r="L133" s="38">
        <v>0</v>
      </c>
      <c s="32">
        <f>ROUND(ROUND(L133,2)*ROUND(G133,3),2)</f>
      </c>
      <c s="36" t="s">
        <v>53</v>
      </c>
      <c>
        <f>(M133*21)/100</f>
      </c>
      <c t="s">
        <v>27</v>
      </c>
    </row>
    <row r="134" spans="1:5" ht="12.75">
      <c r="A134" s="35" t="s">
        <v>54</v>
      </c>
      <c r="E134" s="39" t="s">
        <v>5</v>
      </c>
    </row>
    <row r="135" spans="1:5" ht="12.75">
      <c r="A135" s="35" t="s">
        <v>55</v>
      </c>
      <c r="E135" s="40" t="s">
        <v>2302</v>
      </c>
    </row>
    <row r="136" spans="1:5" ht="242.25">
      <c r="A136" t="s">
        <v>56</v>
      </c>
      <c r="E136" s="39" t="s">
        <v>1673</v>
      </c>
    </row>
    <row r="137" spans="1:16" ht="12.75">
      <c r="A137" t="s">
        <v>49</v>
      </c>
      <c s="34" t="s">
        <v>170</v>
      </c>
      <c s="34" t="s">
        <v>2303</v>
      </c>
      <c s="35" t="s">
        <v>5</v>
      </c>
      <c s="6" t="s">
        <v>2304</v>
      </c>
      <c s="36" t="s">
        <v>80</v>
      </c>
      <c s="37">
        <v>4</v>
      </c>
      <c s="36">
        <v>0</v>
      </c>
      <c s="36">
        <f>ROUND(G137*H137,6)</f>
      </c>
      <c r="L137" s="38">
        <v>0</v>
      </c>
      <c s="32">
        <f>ROUND(ROUND(L137,2)*ROUND(G137,3),2)</f>
      </c>
      <c s="36" t="s">
        <v>53</v>
      </c>
      <c>
        <f>(M137*21)/100</f>
      </c>
      <c t="s">
        <v>27</v>
      </c>
    </row>
    <row r="138" spans="1:5" ht="12.75">
      <c r="A138" s="35" t="s">
        <v>54</v>
      </c>
      <c r="E138" s="39" t="s">
        <v>5</v>
      </c>
    </row>
    <row r="139" spans="1:5" ht="12.75">
      <c r="A139" s="35" t="s">
        <v>55</v>
      </c>
      <c r="E139" s="40" t="s">
        <v>1512</v>
      </c>
    </row>
    <row r="140" spans="1:5" ht="89.25">
      <c r="A140" t="s">
        <v>56</v>
      </c>
      <c r="E140" s="39" t="s">
        <v>2305</v>
      </c>
    </row>
    <row r="141" spans="1:16" ht="12.75">
      <c r="A141" t="s">
        <v>49</v>
      </c>
      <c s="34" t="s">
        <v>174</v>
      </c>
      <c s="34" t="s">
        <v>2306</v>
      </c>
      <c s="35" t="s">
        <v>5</v>
      </c>
      <c s="6" t="s">
        <v>2307</v>
      </c>
      <c s="36" t="s">
        <v>80</v>
      </c>
      <c s="37">
        <v>7</v>
      </c>
      <c s="36">
        <v>0</v>
      </c>
      <c s="36">
        <f>ROUND(G141*H141,6)</f>
      </c>
      <c r="L141" s="38">
        <v>0</v>
      </c>
      <c s="32">
        <f>ROUND(ROUND(L141,2)*ROUND(G141,3),2)</f>
      </c>
      <c s="36" t="s">
        <v>53</v>
      </c>
      <c>
        <f>(M141*21)/100</f>
      </c>
      <c t="s">
        <v>27</v>
      </c>
    </row>
    <row r="142" spans="1:5" ht="12.75">
      <c r="A142" s="35" t="s">
        <v>54</v>
      </c>
      <c r="E142" s="39" t="s">
        <v>5</v>
      </c>
    </row>
    <row r="143" spans="1:5" ht="12.75">
      <c r="A143" s="35" t="s">
        <v>55</v>
      </c>
      <c r="E143" s="40" t="s">
        <v>2308</v>
      </c>
    </row>
    <row r="144" spans="1:5" ht="25.5">
      <c r="A144" t="s">
        <v>56</v>
      </c>
      <c r="E144" s="39" t="s">
        <v>2309</v>
      </c>
    </row>
    <row r="145" spans="1:16" ht="12.75">
      <c r="A145" t="s">
        <v>49</v>
      </c>
      <c s="34" t="s">
        <v>178</v>
      </c>
      <c s="34" t="s">
        <v>1426</v>
      </c>
      <c s="35" t="s">
        <v>5</v>
      </c>
      <c s="6" t="s">
        <v>1427</v>
      </c>
      <c s="36" t="s">
        <v>52</v>
      </c>
      <c s="37">
        <v>7.5</v>
      </c>
      <c s="36">
        <v>0</v>
      </c>
      <c s="36">
        <f>ROUND(G145*H145,6)</f>
      </c>
      <c r="L145" s="38">
        <v>0</v>
      </c>
      <c s="32">
        <f>ROUND(ROUND(L145,2)*ROUND(G145,3),2)</f>
      </c>
      <c s="36" t="s">
        <v>53</v>
      </c>
      <c>
        <f>(M145*21)/100</f>
      </c>
      <c t="s">
        <v>27</v>
      </c>
    </row>
    <row r="146" spans="1:5" ht="12.75">
      <c r="A146" s="35" t="s">
        <v>54</v>
      </c>
      <c r="E146" s="39" t="s">
        <v>5</v>
      </c>
    </row>
    <row r="147" spans="1:5" ht="12.75">
      <c r="A147" s="35" t="s">
        <v>55</v>
      </c>
      <c r="E147" s="40" t="s">
        <v>2310</v>
      </c>
    </row>
    <row r="148" spans="1:5" ht="395.25">
      <c r="A148" t="s">
        <v>56</v>
      </c>
      <c r="E148" s="39" t="s">
        <v>1430</v>
      </c>
    </row>
    <row r="149" spans="1:13" ht="12.75">
      <c r="A149" t="s">
        <v>46</v>
      </c>
      <c r="C149" s="31" t="s">
        <v>86</v>
      </c>
      <c r="E149" s="33" t="s">
        <v>1132</v>
      </c>
      <c r="J149" s="32">
        <f>0</f>
      </c>
      <c s="32">
        <f>0</f>
      </c>
      <c s="32">
        <f>0+L150+L154+L158+L162+L166+L170+L174+L178+L182+L186+L190+L194</f>
      </c>
      <c s="32">
        <f>0+M150+M154+M158+M162+M166+M170+M174+M178+M182+M186+M190+M194</f>
      </c>
    </row>
    <row r="150" spans="1:16" ht="12.75">
      <c r="A150" t="s">
        <v>49</v>
      </c>
      <c s="34" t="s">
        <v>182</v>
      </c>
      <c s="34" t="s">
        <v>2311</v>
      </c>
      <c s="35" t="s">
        <v>5</v>
      </c>
      <c s="6" t="s">
        <v>2312</v>
      </c>
      <c s="36" t="s">
        <v>80</v>
      </c>
      <c s="37">
        <v>3</v>
      </c>
      <c s="36">
        <v>0</v>
      </c>
      <c s="36">
        <f>ROUND(G150*H150,6)</f>
      </c>
      <c r="L150" s="38">
        <v>0</v>
      </c>
      <c s="32">
        <f>ROUND(ROUND(L150,2)*ROUND(G150,3),2)</f>
      </c>
      <c s="36" t="s">
        <v>415</v>
      </c>
      <c>
        <f>(M150*21)/100</f>
      </c>
      <c t="s">
        <v>27</v>
      </c>
    </row>
    <row r="151" spans="1:5" ht="12.75">
      <c r="A151" s="35" t="s">
        <v>54</v>
      </c>
      <c r="E151" s="39" t="s">
        <v>5</v>
      </c>
    </row>
    <row r="152" spans="1:5" ht="12.75">
      <c r="A152" s="35" t="s">
        <v>55</v>
      </c>
      <c r="E152" s="40" t="s">
        <v>1476</v>
      </c>
    </row>
    <row r="153" spans="1:5" ht="25.5">
      <c r="A153" t="s">
        <v>56</v>
      </c>
      <c r="E153" s="39" t="s">
        <v>2313</v>
      </c>
    </row>
    <row r="154" spans="1:16" ht="25.5">
      <c r="A154" t="s">
        <v>49</v>
      </c>
      <c s="34" t="s">
        <v>186</v>
      </c>
      <c s="34" t="s">
        <v>2314</v>
      </c>
      <c s="35" t="s">
        <v>5</v>
      </c>
      <c s="6" t="s">
        <v>2315</v>
      </c>
      <c s="36" t="s">
        <v>80</v>
      </c>
      <c s="37">
        <v>5</v>
      </c>
      <c s="36">
        <v>0</v>
      </c>
      <c s="36">
        <f>ROUND(G154*H154,6)</f>
      </c>
      <c r="L154" s="38">
        <v>0</v>
      </c>
      <c s="32">
        <f>ROUND(ROUND(L154,2)*ROUND(G154,3),2)</f>
      </c>
      <c s="36" t="s">
        <v>53</v>
      </c>
      <c>
        <f>(M154*21)/100</f>
      </c>
      <c t="s">
        <v>27</v>
      </c>
    </row>
    <row r="155" spans="1:5" ht="12.75">
      <c r="A155" s="35" t="s">
        <v>54</v>
      </c>
      <c r="E155" s="39" t="s">
        <v>5</v>
      </c>
    </row>
    <row r="156" spans="1:5" ht="12.75">
      <c r="A156" s="35" t="s">
        <v>55</v>
      </c>
      <c r="E156" s="40" t="s">
        <v>1434</v>
      </c>
    </row>
    <row r="157" spans="1:5" ht="25.5">
      <c r="A157" t="s">
        <v>56</v>
      </c>
      <c r="E157" s="39" t="s">
        <v>1804</v>
      </c>
    </row>
    <row r="158" spans="1:16" ht="25.5">
      <c r="A158" t="s">
        <v>49</v>
      </c>
      <c s="34" t="s">
        <v>190</v>
      </c>
      <c s="34" t="s">
        <v>2316</v>
      </c>
      <c s="35" t="s">
        <v>5</v>
      </c>
      <c s="6" t="s">
        <v>2317</v>
      </c>
      <c s="36" t="s">
        <v>80</v>
      </c>
      <c s="37">
        <v>5</v>
      </c>
      <c s="36">
        <v>0</v>
      </c>
      <c s="36">
        <f>ROUND(G158*H158,6)</f>
      </c>
      <c r="L158" s="38">
        <v>0</v>
      </c>
      <c s="32">
        <f>ROUND(ROUND(L158,2)*ROUND(G158,3),2)</f>
      </c>
      <c s="36" t="s">
        <v>53</v>
      </c>
      <c>
        <f>(M158*21)/100</f>
      </c>
      <c t="s">
        <v>27</v>
      </c>
    </row>
    <row r="159" spans="1:5" ht="12.75">
      <c r="A159" s="35" t="s">
        <v>54</v>
      </c>
      <c r="E159" s="39" t="s">
        <v>5</v>
      </c>
    </row>
    <row r="160" spans="1:5" ht="12.75">
      <c r="A160" s="35" t="s">
        <v>55</v>
      </c>
      <c r="E160" s="40" t="s">
        <v>1434</v>
      </c>
    </row>
    <row r="161" spans="1:5" ht="25.5">
      <c r="A161" t="s">
        <v>56</v>
      </c>
      <c r="E161" s="39" t="s">
        <v>2318</v>
      </c>
    </row>
    <row r="162" spans="1:16" ht="25.5">
      <c r="A162" t="s">
        <v>49</v>
      </c>
      <c s="34" t="s">
        <v>194</v>
      </c>
      <c s="34" t="s">
        <v>2319</v>
      </c>
      <c s="35" t="s">
        <v>5</v>
      </c>
      <c s="6" t="s">
        <v>2320</v>
      </c>
      <c s="36" t="s">
        <v>74</v>
      </c>
      <c s="37">
        <v>17.563</v>
      </c>
      <c s="36">
        <v>0</v>
      </c>
      <c s="36">
        <f>ROUND(G162*H162,6)</f>
      </c>
      <c r="L162" s="38">
        <v>0</v>
      </c>
      <c s="32">
        <f>ROUND(ROUND(L162,2)*ROUND(G162,3),2)</f>
      </c>
      <c s="36" t="s">
        <v>53</v>
      </c>
      <c>
        <f>(M162*21)/100</f>
      </c>
      <c t="s">
        <v>27</v>
      </c>
    </row>
    <row r="163" spans="1:5" ht="12.75">
      <c r="A163" s="35" t="s">
        <v>54</v>
      </c>
      <c r="E163" s="39" t="s">
        <v>5</v>
      </c>
    </row>
    <row r="164" spans="1:5" ht="12.75">
      <c r="A164" s="35" t="s">
        <v>55</v>
      </c>
      <c r="E164" s="40" t="s">
        <v>2321</v>
      </c>
    </row>
    <row r="165" spans="1:5" ht="38.25">
      <c r="A165" t="s">
        <v>56</v>
      </c>
      <c r="E165" s="39" t="s">
        <v>2322</v>
      </c>
    </row>
    <row r="166" spans="1:16" ht="12.75">
      <c r="A166" t="s">
        <v>49</v>
      </c>
      <c s="34" t="s">
        <v>198</v>
      </c>
      <c s="34" t="s">
        <v>2323</v>
      </c>
      <c s="35" t="s">
        <v>5</v>
      </c>
      <c s="6" t="s">
        <v>2324</v>
      </c>
      <c s="36" t="s">
        <v>65</v>
      </c>
      <c s="37">
        <v>78</v>
      </c>
      <c s="36">
        <v>0</v>
      </c>
      <c s="36">
        <f>ROUND(G166*H166,6)</f>
      </c>
      <c r="L166" s="38">
        <v>0</v>
      </c>
      <c s="32">
        <f>ROUND(ROUND(L166,2)*ROUND(G166,3),2)</f>
      </c>
      <c s="36" t="s">
        <v>53</v>
      </c>
      <c>
        <f>(M166*21)/100</f>
      </c>
      <c t="s">
        <v>27</v>
      </c>
    </row>
    <row r="167" spans="1:5" ht="12.75">
      <c r="A167" s="35" t="s">
        <v>54</v>
      </c>
      <c r="E167" s="39" t="s">
        <v>5</v>
      </c>
    </row>
    <row r="168" spans="1:5" ht="12.75">
      <c r="A168" s="35" t="s">
        <v>55</v>
      </c>
      <c r="E168" s="40" t="s">
        <v>2325</v>
      </c>
    </row>
    <row r="169" spans="1:5" ht="38.25">
      <c r="A169" t="s">
        <v>56</v>
      </c>
      <c r="E169" s="39" t="s">
        <v>2326</v>
      </c>
    </row>
    <row r="170" spans="1:16" ht="12.75">
      <c r="A170" t="s">
        <v>49</v>
      </c>
      <c s="34" t="s">
        <v>202</v>
      </c>
      <c s="34" t="s">
        <v>2327</v>
      </c>
      <c s="35" t="s">
        <v>5</v>
      </c>
      <c s="6" t="s">
        <v>2328</v>
      </c>
      <c s="36" t="s">
        <v>65</v>
      </c>
      <c s="37">
        <v>74.5</v>
      </c>
      <c s="36">
        <v>0</v>
      </c>
      <c s="36">
        <f>ROUND(G170*H170,6)</f>
      </c>
      <c r="L170" s="38">
        <v>0</v>
      </c>
      <c s="32">
        <f>ROUND(ROUND(L170,2)*ROUND(G170,3),2)</f>
      </c>
      <c s="36" t="s">
        <v>53</v>
      </c>
      <c>
        <f>(M170*21)/100</f>
      </c>
      <c t="s">
        <v>27</v>
      </c>
    </row>
    <row r="171" spans="1:5" ht="12.75">
      <c r="A171" s="35" t="s">
        <v>54</v>
      </c>
      <c r="E171" s="39" t="s">
        <v>5</v>
      </c>
    </row>
    <row r="172" spans="1:5" ht="12.75">
      <c r="A172" s="35" t="s">
        <v>55</v>
      </c>
      <c r="E172" s="40" t="s">
        <v>2329</v>
      </c>
    </row>
    <row r="173" spans="1:5" ht="38.25">
      <c r="A173" t="s">
        <v>56</v>
      </c>
      <c r="E173" s="39" t="s">
        <v>2326</v>
      </c>
    </row>
    <row r="174" spans="1:16" ht="12.75">
      <c r="A174" t="s">
        <v>49</v>
      </c>
      <c s="34" t="s">
        <v>206</v>
      </c>
      <c s="34" t="s">
        <v>2330</v>
      </c>
      <c s="35" t="s">
        <v>5</v>
      </c>
      <c s="6" t="s">
        <v>2328</v>
      </c>
      <c s="36" t="s">
        <v>65</v>
      </c>
      <c s="37">
        <v>16</v>
      </c>
      <c s="36">
        <v>0</v>
      </c>
      <c s="36">
        <f>ROUND(G174*H174,6)</f>
      </c>
      <c r="L174" s="38">
        <v>0</v>
      </c>
      <c s="32">
        <f>ROUND(ROUND(L174,2)*ROUND(G174,3),2)</f>
      </c>
      <c s="36" t="s">
        <v>415</v>
      </c>
      <c>
        <f>(M174*21)/100</f>
      </c>
      <c t="s">
        <v>27</v>
      </c>
    </row>
    <row r="175" spans="1:5" ht="12.75">
      <c r="A175" s="35" t="s">
        <v>54</v>
      </c>
      <c r="E175" s="39" t="s">
        <v>5</v>
      </c>
    </row>
    <row r="176" spans="1:5" ht="12.75">
      <c r="A176" s="35" t="s">
        <v>55</v>
      </c>
      <c r="E176" s="40" t="s">
        <v>2331</v>
      </c>
    </row>
    <row r="177" spans="1:5" ht="51">
      <c r="A177" t="s">
        <v>56</v>
      </c>
      <c r="E177" s="39" t="s">
        <v>2332</v>
      </c>
    </row>
    <row r="178" spans="1:16" ht="12.75">
      <c r="A178" t="s">
        <v>49</v>
      </c>
      <c s="34" t="s">
        <v>210</v>
      </c>
      <c s="34" t="s">
        <v>2333</v>
      </c>
      <c s="35" t="s">
        <v>5</v>
      </c>
      <c s="6" t="s">
        <v>2328</v>
      </c>
      <c s="36" t="s">
        <v>65</v>
      </c>
      <c s="37">
        <v>55.75</v>
      </c>
      <c s="36">
        <v>0</v>
      </c>
      <c s="36">
        <f>ROUND(G178*H178,6)</f>
      </c>
      <c r="L178" s="38">
        <v>0</v>
      </c>
      <c s="32">
        <f>ROUND(ROUND(L178,2)*ROUND(G178,3),2)</f>
      </c>
      <c s="36" t="s">
        <v>415</v>
      </c>
      <c>
        <f>(M178*21)/100</f>
      </c>
      <c t="s">
        <v>27</v>
      </c>
    </row>
    <row r="179" spans="1:5" ht="12.75">
      <c r="A179" s="35" t="s">
        <v>54</v>
      </c>
      <c r="E179" s="39" t="s">
        <v>5</v>
      </c>
    </row>
    <row r="180" spans="1:5" ht="12.75">
      <c r="A180" s="35" t="s">
        <v>55</v>
      </c>
      <c r="E180" s="40" t="s">
        <v>2334</v>
      </c>
    </row>
    <row r="181" spans="1:5" ht="51">
      <c r="A181" t="s">
        <v>56</v>
      </c>
      <c r="E181" s="39" t="s">
        <v>2332</v>
      </c>
    </row>
    <row r="182" spans="1:16" ht="12.75">
      <c r="A182" t="s">
        <v>49</v>
      </c>
      <c s="34" t="s">
        <v>214</v>
      </c>
      <c s="34" t="s">
        <v>2335</v>
      </c>
      <c s="35" t="s">
        <v>5</v>
      </c>
      <c s="6" t="s">
        <v>2336</v>
      </c>
      <c s="36" t="s">
        <v>65</v>
      </c>
      <c s="37">
        <v>194</v>
      </c>
      <c s="36">
        <v>0</v>
      </c>
      <c s="36">
        <f>ROUND(G182*H182,6)</f>
      </c>
      <c r="L182" s="38">
        <v>0</v>
      </c>
      <c s="32">
        <f>ROUND(ROUND(L182,2)*ROUND(G182,3),2)</f>
      </c>
      <c s="36" t="s">
        <v>53</v>
      </c>
      <c>
        <f>(M182*21)/100</f>
      </c>
      <c t="s">
        <v>27</v>
      </c>
    </row>
    <row r="183" spans="1:5" ht="12.75">
      <c r="A183" s="35" t="s">
        <v>54</v>
      </c>
      <c r="E183" s="39" t="s">
        <v>5</v>
      </c>
    </row>
    <row r="184" spans="1:5" ht="12.75">
      <c r="A184" s="35" t="s">
        <v>55</v>
      </c>
      <c r="E184" s="40" t="s">
        <v>2337</v>
      </c>
    </row>
    <row r="185" spans="1:5" ht="38.25">
      <c r="A185" t="s">
        <v>56</v>
      </c>
      <c r="E185" s="39" t="s">
        <v>2338</v>
      </c>
    </row>
    <row r="186" spans="1:16" ht="12.75">
      <c r="A186" t="s">
        <v>49</v>
      </c>
      <c s="34" t="s">
        <v>218</v>
      </c>
      <c s="34" t="s">
        <v>2339</v>
      </c>
      <c s="35" t="s">
        <v>5</v>
      </c>
      <c s="6" t="s">
        <v>2340</v>
      </c>
      <c s="36" t="s">
        <v>65</v>
      </c>
      <c s="37">
        <v>14</v>
      </c>
      <c s="36">
        <v>0</v>
      </c>
      <c s="36">
        <f>ROUND(G186*H186,6)</f>
      </c>
      <c r="L186" s="38">
        <v>0</v>
      </c>
      <c s="32">
        <f>ROUND(ROUND(L186,2)*ROUND(G186,3),2)</f>
      </c>
      <c s="36" t="s">
        <v>415</v>
      </c>
      <c>
        <f>(M186*21)/100</f>
      </c>
      <c t="s">
        <v>27</v>
      </c>
    </row>
    <row r="187" spans="1:5" ht="12.75">
      <c r="A187" s="35" t="s">
        <v>54</v>
      </c>
      <c r="E187" s="39" t="s">
        <v>5</v>
      </c>
    </row>
    <row r="188" spans="1:5" ht="12.75">
      <c r="A188" s="35" t="s">
        <v>55</v>
      </c>
      <c r="E188" s="40" t="s">
        <v>2341</v>
      </c>
    </row>
    <row r="189" spans="1:5" ht="51">
      <c r="A189" t="s">
        <v>56</v>
      </c>
      <c r="E189" s="39" t="s">
        <v>2332</v>
      </c>
    </row>
    <row r="190" spans="1:16" ht="12.75">
      <c r="A190" t="s">
        <v>49</v>
      </c>
      <c s="34" t="s">
        <v>222</v>
      </c>
      <c s="34" t="s">
        <v>2342</v>
      </c>
      <c s="35" t="s">
        <v>5</v>
      </c>
      <c s="6" t="s">
        <v>2343</v>
      </c>
      <c s="36" t="s">
        <v>65</v>
      </c>
      <c s="37">
        <v>12</v>
      </c>
      <c s="36">
        <v>0</v>
      </c>
      <c s="36">
        <f>ROUND(G190*H190,6)</f>
      </c>
      <c r="L190" s="38">
        <v>0</v>
      </c>
      <c s="32">
        <f>ROUND(ROUND(L190,2)*ROUND(G190,3),2)</f>
      </c>
      <c s="36" t="s">
        <v>53</v>
      </c>
      <c>
        <f>(M190*21)/100</f>
      </c>
      <c t="s">
        <v>27</v>
      </c>
    </row>
    <row r="191" spans="1:5" ht="12.75">
      <c r="A191" s="35" t="s">
        <v>54</v>
      </c>
      <c r="E191" s="39" t="s">
        <v>5</v>
      </c>
    </row>
    <row r="192" spans="1:5" ht="12.75">
      <c r="A192" s="35" t="s">
        <v>55</v>
      </c>
      <c r="E192" s="40" t="s">
        <v>2344</v>
      </c>
    </row>
    <row r="193" spans="1:5" ht="25.5">
      <c r="A193" t="s">
        <v>56</v>
      </c>
      <c r="E193" s="39" t="s">
        <v>2094</v>
      </c>
    </row>
    <row r="194" spans="1:16" ht="12.75">
      <c r="A194" t="s">
        <v>49</v>
      </c>
      <c s="34" t="s">
        <v>226</v>
      </c>
      <c s="34" t="s">
        <v>2345</v>
      </c>
      <c s="35" t="s">
        <v>5</v>
      </c>
      <c s="6" t="s">
        <v>2346</v>
      </c>
      <c s="36" t="s">
        <v>65</v>
      </c>
      <c s="37">
        <v>12</v>
      </c>
      <c s="36">
        <v>0</v>
      </c>
      <c s="36">
        <f>ROUND(G194*H194,6)</f>
      </c>
      <c r="L194" s="38">
        <v>0</v>
      </c>
      <c s="32">
        <f>ROUND(ROUND(L194,2)*ROUND(G194,3),2)</f>
      </c>
      <c s="36" t="s">
        <v>53</v>
      </c>
      <c>
        <f>(M194*21)/100</f>
      </c>
      <c t="s">
        <v>27</v>
      </c>
    </row>
    <row r="195" spans="1:5" ht="12.75">
      <c r="A195" s="35" t="s">
        <v>54</v>
      </c>
      <c r="E195" s="39" t="s">
        <v>5</v>
      </c>
    </row>
    <row r="196" spans="1:5" ht="12.75">
      <c r="A196" s="35" t="s">
        <v>55</v>
      </c>
      <c r="E196" s="40" t="s">
        <v>2344</v>
      </c>
    </row>
    <row r="197" spans="1:5" ht="38.25">
      <c r="A197" t="s">
        <v>56</v>
      </c>
      <c r="E197" s="39" t="s">
        <v>2347</v>
      </c>
    </row>
    <row r="198" spans="1:13" ht="12.75">
      <c r="A198" t="s">
        <v>46</v>
      </c>
      <c r="C198" s="31" t="s">
        <v>649</v>
      </c>
      <c r="E198" s="33" t="s">
        <v>2348</v>
      </c>
      <c r="J198" s="32">
        <f>0</f>
      </c>
      <c s="32">
        <f>0</f>
      </c>
      <c s="32">
        <f>0+L199+L203+L207</f>
      </c>
      <c s="32">
        <f>0+M199+M203+M207</f>
      </c>
    </row>
    <row r="199" spans="1:16" ht="25.5">
      <c r="A199" t="s">
        <v>49</v>
      </c>
      <c s="34" t="s">
        <v>230</v>
      </c>
      <c s="34" t="s">
        <v>1727</v>
      </c>
      <c s="35" t="s">
        <v>652</v>
      </c>
      <c s="6" t="s">
        <v>1728</v>
      </c>
      <c s="36" t="s">
        <v>654</v>
      </c>
      <c s="37">
        <v>1823.4</v>
      </c>
      <c s="36">
        <v>0</v>
      </c>
      <c s="36">
        <f>ROUND(G199*H199,6)</f>
      </c>
      <c r="L199" s="38">
        <v>0</v>
      </c>
      <c s="32">
        <f>ROUND(ROUND(L199,2)*ROUND(G199,3),2)</f>
      </c>
      <c s="36" t="s">
        <v>655</v>
      </c>
      <c>
        <f>(M199*21)/100</f>
      </c>
      <c t="s">
        <v>27</v>
      </c>
    </row>
    <row r="200" spans="1:5" ht="12.75">
      <c r="A200" s="35" t="s">
        <v>54</v>
      </c>
      <c r="E200" s="39" t="s">
        <v>656</v>
      </c>
    </row>
    <row r="201" spans="1:5" ht="12.75">
      <c r="A201" s="35" t="s">
        <v>55</v>
      </c>
      <c r="E201" s="40" t="s">
        <v>2349</v>
      </c>
    </row>
    <row r="202" spans="1:5" ht="165.75">
      <c r="A202" t="s">
        <v>56</v>
      </c>
      <c r="E202" s="39" t="s">
        <v>657</v>
      </c>
    </row>
    <row r="203" spans="1:16" ht="25.5">
      <c r="A203" t="s">
        <v>49</v>
      </c>
      <c s="34" t="s">
        <v>234</v>
      </c>
      <c s="34" t="s">
        <v>1371</v>
      </c>
      <c s="35" t="s">
        <v>652</v>
      </c>
      <c s="6" t="s">
        <v>1372</v>
      </c>
      <c s="36" t="s">
        <v>654</v>
      </c>
      <c s="37">
        <v>215.6</v>
      </c>
      <c s="36">
        <v>0</v>
      </c>
      <c s="36">
        <f>ROUND(G203*H203,6)</f>
      </c>
      <c r="L203" s="38">
        <v>0</v>
      </c>
      <c s="32">
        <f>ROUND(ROUND(L203,2)*ROUND(G203,3),2)</f>
      </c>
      <c s="36" t="s">
        <v>655</v>
      </c>
      <c>
        <f>(M203*21)/100</f>
      </c>
      <c t="s">
        <v>27</v>
      </c>
    </row>
    <row r="204" spans="1:5" ht="12.75">
      <c r="A204" s="35" t="s">
        <v>54</v>
      </c>
      <c r="E204" s="39" t="s">
        <v>656</v>
      </c>
    </row>
    <row r="205" spans="1:5" ht="12.75">
      <c r="A205" s="35" t="s">
        <v>55</v>
      </c>
      <c r="E205" s="40" t="s">
        <v>2350</v>
      </c>
    </row>
    <row r="206" spans="1:5" ht="165.75">
      <c r="A206" t="s">
        <v>56</v>
      </c>
      <c r="E206" s="39" t="s">
        <v>657</v>
      </c>
    </row>
    <row r="207" spans="1:16" ht="25.5">
      <c r="A207" t="s">
        <v>49</v>
      </c>
      <c s="34" t="s">
        <v>238</v>
      </c>
      <c s="34" t="s">
        <v>1375</v>
      </c>
      <c s="35" t="s">
        <v>652</v>
      </c>
      <c s="6" t="s">
        <v>1376</v>
      </c>
      <c s="36" t="s">
        <v>654</v>
      </c>
      <c s="37">
        <v>86.572</v>
      </c>
      <c s="36">
        <v>0</v>
      </c>
      <c s="36">
        <f>ROUND(G207*H207,6)</f>
      </c>
      <c r="L207" s="38">
        <v>0</v>
      </c>
      <c s="32">
        <f>ROUND(ROUND(L207,2)*ROUND(G207,3),2)</f>
      </c>
      <c s="36" t="s">
        <v>655</v>
      </c>
      <c>
        <f>(M207*21)/100</f>
      </c>
      <c t="s">
        <v>27</v>
      </c>
    </row>
    <row r="208" spans="1:5" ht="12.75">
      <c r="A208" s="35" t="s">
        <v>54</v>
      </c>
      <c r="E208" s="39" t="s">
        <v>656</v>
      </c>
    </row>
    <row r="209" spans="1:5" ht="12.75">
      <c r="A209" s="35" t="s">
        <v>55</v>
      </c>
      <c r="E209" s="40" t="s">
        <v>2351</v>
      </c>
    </row>
    <row r="210" spans="1:5" ht="165.75">
      <c r="A210" t="s">
        <v>56</v>
      </c>
      <c r="E210"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2228</v>
      </c>
      <c s="41">
        <f>Rekapitulace!C43</f>
      </c>
      <c s="20" t="s">
        <v>0</v>
      </c>
      <c t="s">
        <v>23</v>
      </c>
      <c t="s">
        <v>27</v>
      </c>
    </row>
    <row r="4" spans="1:16" ht="32" customHeight="1">
      <c r="A4" s="24" t="s">
        <v>20</v>
      </c>
      <c s="25" t="s">
        <v>28</v>
      </c>
      <c s="27" t="s">
        <v>2228</v>
      </c>
      <c r="E4" s="26" t="s">
        <v>2229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COUNTIFS(L8:L131,"=0",A8:A131,"P")+COUNTIFS(L8:L131,"",A8:A131,"P")+SUM(Q8:Q131)</f>
      </c>
    </row>
    <row r="8" spans="1:13" ht="12.75">
      <c r="A8" t="s">
        <v>44</v>
      </c>
      <c r="C8" s="28" t="s">
        <v>2354</v>
      </c>
      <c r="E8" s="30" t="s">
        <v>2353</v>
      </c>
      <c r="J8" s="29">
        <f>0+J9+J38+J43+J48+J77+J122</f>
      </c>
      <c s="29">
        <f>0+K9+K38+K43+K48+K77+K122</f>
      </c>
      <c s="29">
        <f>0+L9+L38+L43+L48+L77+L122</f>
      </c>
      <c s="29">
        <f>0+M9+M38+M43+M48+M77+M122</f>
      </c>
    </row>
    <row r="9" spans="1:13" ht="12.75">
      <c r="A9" t="s">
        <v>46</v>
      </c>
      <c r="C9" s="31" t="s">
        <v>47</v>
      </c>
      <c r="E9" s="33" t="s">
        <v>48</v>
      </c>
      <c r="J9" s="32">
        <f>0</f>
      </c>
      <c s="32">
        <f>0</f>
      </c>
      <c s="32">
        <f>0+L10+L14+L18+L22+L26+L30+L34</f>
      </c>
      <c s="32">
        <f>0+M10+M14+M18+M22+M26+M30+M34</f>
      </c>
    </row>
    <row r="10" spans="1:16" ht="12.75">
      <c r="A10" t="s">
        <v>49</v>
      </c>
      <c s="34" t="s">
        <v>47</v>
      </c>
      <c s="34" t="s">
        <v>1237</v>
      </c>
      <c s="35" t="s">
        <v>5</v>
      </c>
      <c s="6" t="s">
        <v>1238</v>
      </c>
      <c s="36" t="s">
        <v>52</v>
      </c>
      <c s="37">
        <v>38.7</v>
      </c>
      <c s="36">
        <v>0</v>
      </c>
      <c s="36">
        <f>ROUND(G10*H10,6)</f>
      </c>
      <c r="L10" s="38">
        <v>0</v>
      </c>
      <c s="32">
        <f>ROUND(ROUND(L10,2)*ROUND(G10,3),2)</f>
      </c>
      <c s="36" t="s">
        <v>53</v>
      </c>
      <c>
        <f>(M10*21)/100</f>
      </c>
      <c t="s">
        <v>27</v>
      </c>
    </row>
    <row r="11" spans="1:5" ht="12.75">
      <c r="A11" s="35" t="s">
        <v>54</v>
      </c>
      <c r="E11" s="39" t="s">
        <v>5</v>
      </c>
    </row>
    <row r="12" spans="1:5" ht="12.75">
      <c r="A12" s="35" t="s">
        <v>55</v>
      </c>
      <c r="E12" s="40" t="s">
        <v>2355</v>
      </c>
    </row>
    <row r="13" spans="1:5" ht="63.75">
      <c r="A13" t="s">
        <v>56</v>
      </c>
      <c r="E13" s="39" t="s">
        <v>1240</v>
      </c>
    </row>
    <row r="14" spans="1:16" ht="12.75">
      <c r="A14" t="s">
        <v>49</v>
      </c>
      <c s="34" t="s">
        <v>27</v>
      </c>
      <c s="34" t="s">
        <v>2031</v>
      </c>
      <c s="35" t="s">
        <v>5</v>
      </c>
      <c s="6" t="s">
        <v>2032</v>
      </c>
      <c s="36" t="s">
        <v>52</v>
      </c>
      <c s="37">
        <v>10.86</v>
      </c>
      <c s="36">
        <v>0</v>
      </c>
      <c s="36">
        <f>ROUND(G14*H14,6)</f>
      </c>
      <c r="L14" s="38">
        <v>0</v>
      </c>
      <c s="32">
        <f>ROUND(ROUND(L14,2)*ROUND(G14,3),2)</f>
      </c>
      <c s="36" t="s">
        <v>53</v>
      </c>
      <c>
        <f>(M14*21)/100</f>
      </c>
      <c t="s">
        <v>27</v>
      </c>
    </row>
    <row r="15" spans="1:5" ht="12.75">
      <c r="A15" s="35" t="s">
        <v>54</v>
      </c>
      <c r="E15" s="39" t="s">
        <v>5</v>
      </c>
    </row>
    <row r="16" spans="1:5" ht="12.75">
      <c r="A16" s="35" t="s">
        <v>55</v>
      </c>
      <c r="E16" s="40" t="s">
        <v>2356</v>
      </c>
    </row>
    <row r="17" spans="1:5" ht="63.75">
      <c r="A17" t="s">
        <v>56</v>
      </c>
      <c r="E17" s="39" t="s">
        <v>1240</v>
      </c>
    </row>
    <row r="18" spans="1:16" ht="25.5">
      <c r="A18" t="s">
        <v>49</v>
      </c>
      <c s="34" t="s">
        <v>26</v>
      </c>
      <c s="34" t="s">
        <v>1445</v>
      </c>
      <c s="35" t="s">
        <v>5</v>
      </c>
      <c s="6" t="s">
        <v>1446</v>
      </c>
      <c s="36" t="s">
        <v>52</v>
      </c>
      <c s="37">
        <v>29.6</v>
      </c>
      <c s="36">
        <v>0</v>
      </c>
      <c s="36">
        <f>ROUND(G18*H18,6)</f>
      </c>
      <c r="L18" s="38">
        <v>0</v>
      </c>
      <c s="32">
        <f>ROUND(ROUND(L18,2)*ROUND(G18,3),2)</f>
      </c>
      <c s="36" t="s">
        <v>53</v>
      </c>
      <c>
        <f>(M18*21)/100</f>
      </c>
      <c t="s">
        <v>27</v>
      </c>
    </row>
    <row r="19" spans="1:5" ht="12.75">
      <c r="A19" s="35" t="s">
        <v>54</v>
      </c>
      <c r="E19" s="39" t="s">
        <v>5</v>
      </c>
    </row>
    <row r="20" spans="1:5" ht="25.5">
      <c r="A20" s="35" t="s">
        <v>55</v>
      </c>
      <c r="E20" s="40" t="s">
        <v>2357</v>
      </c>
    </row>
    <row r="21" spans="1:5" ht="63.75">
      <c r="A21" t="s">
        <v>56</v>
      </c>
      <c r="E21" s="39" t="s">
        <v>1240</v>
      </c>
    </row>
    <row r="22" spans="1:16" ht="12.75">
      <c r="A22" t="s">
        <v>49</v>
      </c>
      <c s="34" t="s">
        <v>62</v>
      </c>
      <c s="34" t="s">
        <v>2237</v>
      </c>
      <c s="35" t="s">
        <v>5</v>
      </c>
      <c s="6" t="s">
        <v>2238</v>
      </c>
      <c s="36" t="s">
        <v>65</v>
      </c>
      <c s="37">
        <v>80</v>
      </c>
      <c s="36">
        <v>0</v>
      </c>
      <c s="36">
        <f>ROUND(G22*H22,6)</f>
      </c>
      <c r="L22" s="38">
        <v>0</v>
      </c>
      <c s="32">
        <f>ROUND(ROUND(L22,2)*ROUND(G22,3),2)</f>
      </c>
      <c s="36" t="s">
        <v>53</v>
      </c>
      <c>
        <f>(M22*21)/100</f>
      </c>
      <c t="s">
        <v>27</v>
      </c>
    </row>
    <row r="23" spans="1:5" ht="12.75">
      <c r="A23" s="35" t="s">
        <v>54</v>
      </c>
      <c r="E23" s="39" t="s">
        <v>5</v>
      </c>
    </row>
    <row r="24" spans="1:5" ht="12.75">
      <c r="A24" s="35" t="s">
        <v>55</v>
      </c>
      <c r="E24" s="40" t="s">
        <v>2358</v>
      </c>
    </row>
    <row r="25" spans="1:5" ht="63.75">
      <c r="A25" t="s">
        <v>56</v>
      </c>
      <c r="E25" s="39" t="s">
        <v>1240</v>
      </c>
    </row>
    <row r="26" spans="1:16" ht="12.75">
      <c r="A26" t="s">
        <v>49</v>
      </c>
      <c s="34" t="s">
        <v>67</v>
      </c>
      <c s="34" t="s">
        <v>2243</v>
      </c>
      <c s="35" t="s">
        <v>5</v>
      </c>
      <c s="6" t="s">
        <v>2244</v>
      </c>
      <c s="36" t="s">
        <v>52</v>
      </c>
      <c s="37">
        <v>187.5</v>
      </c>
      <c s="36">
        <v>0</v>
      </c>
      <c s="36">
        <f>ROUND(G26*H26,6)</f>
      </c>
      <c r="L26" s="38">
        <v>0</v>
      </c>
      <c s="32">
        <f>ROUND(ROUND(L26,2)*ROUND(G26,3),2)</f>
      </c>
      <c s="36" t="s">
        <v>53</v>
      </c>
      <c>
        <f>(M26*21)/100</f>
      </c>
      <c t="s">
        <v>27</v>
      </c>
    </row>
    <row r="27" spans="1:5" ht="12.75">
      <c r="A27" s="35" t="s">
        <v>54</v>
      </c>
      <c r="E27" s="39" t="s">
        <v>5</v>
      </c>
    </row>
    <row r="28" spans="1:5" ht="12.75">
      <c r="A28" s="35" t="s">
        <v>55</v>
      </c>
      <c r="E28" s="40" t="s">
        <v>2359</v>
      </c>
    </row>
    <row r="29" spans="1:5" ht="382.5">
      <c r="A29" t="s">
        <v>56</v>
      </c>
      <c r="E29" s="39" t="s">
        <v>2246</v>
      </c>
    </row>
    <row r="30" spans="1:16" ht="12.75">
      <c r="A30" t="s">
        <v>49</v>
      </c>
      <c s="34" t="s">
        <v>71</v>
      </c>
      <c s="34" t="s">
        <v>1506</v>
      </c>
      <c s="35" t="s">
        <v>5</v>
      </c>
      <c s="6" t="s">
        <v>1507</v>
      </c>
      <c s="36" t="s">
        <v>52</v>
      </c>
      <c s="37">
        <v>188</v>
      </c>
      <c s="36">
        <v>0</v>
      </c>
      <c s="36">
        <f>ROUND(G30*H30,6)</f>
      </c>
      <c r="L30" s="38">
        <v>0</v>
      </c>
      <c s="32">
        <f>ROUND(ROUND(L30,2)*ROUND(G30,3),2)</f>
      </c>
      <c s="36" t="s">
        <v>53</v>
      </c>
      <c>
        <f>(M30*21)/100</f>
      </c>
      <c t="s">
        <v>27</v>
      </c>
    </row>
    <row r="31" spans="1:5" ht="12.75">
      <c r="A31" s="35" t="s">
        <v>54</v>
      </c>
      <c r="E31" s="39" t="s">
        <v>5</v>
      </c>
    </row>
    <row r="32" spans="1:5" ht="12.75">
      <c r="A32" s="35" t="s">
        <v>55</v>
      </c>
      <c r="E32" s="40" t="s">
        <v>2360</v>
      </c>
    </row>
    <row r="33" spans="1:5" ht="191.25">
      <c r="A33" t="s">
        <v>56</v>
      </c>
      <c r="E33" s="39" t="s">
        <v>1508</v>
      </c>
    </row>
    <row r="34" spans="1:16" ht="12.75">
      <c r="A34" t="s">
        <v>49</v>
      </c>
      <c s="34" t="s">
        <v>76</v>
      </c>
      <c s="34" t="s">
        <v>1393</v>
      </c>
      <c s="35" t="s">
        <v>5</v>
      </c>
      <c s="6" t="s">
        <v>1394</v>
      </c>
      <c s="36" t="s">
        <v>74</v>
      </c>
      <c s="37">
        <v>508</v>
      </c>
      <c s="36">
        <v>0</v>
      </c>
      <c s="36">
        <f>ROUND(G34*H34,6)</f>
      </c>
      <c r="L34" s="38">
        <v>0</v>
      </c>
      <c s="32">
        <f>ROUND(ROUND(L34,2)*ROUND(G34,3),2)</f>
      </c>
      <c s="36" t="s">
        <v>53</v>
      </c>
      <c>
        <f>(M34*21)/100</f>
      </c>
      <c t="s">
        <v>27</v>
      </c>
    </row>
    <row r="35" spans="1:5" ht="12.75">
      <c r="A35" s="35" t="s">
        <v>54</v>
      </c>
      <c r="E35" s="39" t="s">
        <v>5</v>
      </c>
    </row>
    <row r="36" spans="1:5" ht="12.75">
      <c r="A36" s="35" t="s">
        <v>55</v>
      </c>
      <c r="E36" s="40" t="s">
        <v>2361</v>
      </c>
    </row>
    <row r="37" spans="1:5" ht="38.25">
      <c r="A37" t="s">
        <v>56</v>
      </c>
      <c r="E37" s="39" t="s">
        <v>1396</v>
      </c>
    </row>
    <row r="38" spans="1:13" ht="12.75">
      <c r="A38" t="s">
        <v>46</v>
      </c>
      <c r="C38" s="31" t="s">
        <v>27</v>
      </c>
      <c r="E38" s="33" t="s">
        <v>985</v>
      </c>
      <c r="J38" s="32">
        <f>0</f>
      </c>
      <c s="32">
        <f>0</f>
      </c>
      <c s="32">
        <f>0+L39</f>
      </c>
      <c s="32">
        <f>0+M39</f>
      </c>
    </row>
    <row r="39" spans="1:16" ht="12.75">
      <c r="A39" t="s">
        <v>49</v>
      </c>
      <c s="34" t="s">
        <v>82</v>
      </c>
      <c s="34" t="s">
        <v>2262</v>
      </c>
      <c s="35" t="s">
        <v>5</v>
      </c>
      <c s="6" t="s">
        <v>2263</v>
      </c>
      <c s="36" t="s">
        <v>52</v>
      </c>
      <c s="37">
        <v>187.5</v>
      </c>
      <c s="36">
        <v>0</v>
      </c>
      <c s="36">
        <f>ROUND(G39*H39,6)</f>
      </c>
      <c r="L39" s="38">
        <v>0</v>
      </c>
      <c s="32">
        <f>ROUND(ROUND(L39,2)*ROUND(G39,3),2)</f>
      </c>
      <c s="36" t="s">
        <v>53</v>
      </c>
      <c>
        <f>(M39*21)/100</f>
      </c>
      <c t="s">
        <v>27</v>
      </c>
    </row>
    <row r="40" spans="1:5" ht="12.75">
      <c r="A40" s="35" t="s">
        <v>54</v>
      </c>
      <c r="E40" s="39" t="s">
        <v>5</v>
      </c>
    </row>
    <row r="41" spans="1:5" ht="12.75">
      <c r="A41" s="35" t="s">
        <v>55</v>
      </c>
      <c r="E41" s="40" t="s">
        <v>2359</v>
      </c>
    </row>
    <row r="42" spans="1:5" ht="38.25">
      <c r="A42" t="s">
        <v>56</v>
      </c>
      <c r="E42" s="39" t="s">
        <v>1527</v>
      </c>
    </row>
    <row r="43" spans="1:13" ht="12.75">
      <c r="A43" t="s">
        <v>46</v>
      </c>
      <c r="C43" s="31" t="s">
        <v>62</v>
      </c>
      <c r="E43" s="33" t="s">
        <v>1583</v>
      </c>
      <c r="J43" s="32">
        <f>0</f>
      </c>
      <c s="32">
        <f>0</f>
      </c>
      <c s="32">
        <f>0+L44</f>
      </c>
      <c s="32">
        <f>0+M44</f>
      </c>
    </row>
    <row r="44" spans="1:16" ht="12.75">
      <c r="A44" t="s">
        <v>49</v>
      </c>
      <c s="34" t="s">
        <v>86</v>
      </c>
      <c s="34" t="s">
        <v>2362</v>
      </c>
      <c s="35" t="s">
        <v>5</v>
      </c>
      <c s="6" t="s">
        <v>2363</v>
      </c>
      <c s="36" t="s">
        <v>52</v>
      </c>
      <c s="37">
        <v>2.1</v>
      </c>
      <c s="36">
        <v>0</v>
      </c>
      <c s="36">
        <f>ROUND(G44*H44,6)</f>
      </c>
      <c r="L44" s="38">
        <v>0</v>
      </c>
      <c s="32">
        <f>ROUND(ROUND(L44,2)*ROUND(G44,3),2)</f>
      </c>
      <c s="36" t="s">
        <v>415</v>
      </c>
      <c>
        <f>(M44*21)/100</f>
      </c>
      <c t="s">
        <v>27</v>
      </c>
    </row>
    <row r="45" spans="1:5" ht="12.75">
      <c r="A45" s="35" t="s">
        <v>54</v>
      </c>
      <c r="E45" s="39" t="s">
        <v>5</v>
      </c>
    </row>
    <row r="46" spans="1:5" ht="12.75">
      <c r="A46" s="35" t="s">
        <v>55</v>
      </c>
      <c r="E46" s="40" t="s">
        <v>2364</v>
      </c>
    </row>
    <row r="47" spans="1:5" ht="38.25">
      <c r="A47" t="s">
        <v>56</v>
      </c>
      <c r="E47" s="39" t="s">
        <v>2365</v>
      </c>
    </row>
    <row r="48" spans="1:13" ht="12.75">
      <c r="A48" t="s">
        <v>46</v>
      </c>
      <c r="C48" s="31" t="s">
        <v>67</v>
      </c>
      <c r="E48" s="33" t="s">
        <v>1246</v>
      </c>
      <c r="J48" s="32">
        <f>0</f>
      </c>
      <c s="32">
        <f>0</f>
      </c>
      <c s="32">
        <f>0+L49+L53+L57+L61+L65+L69+L73</f>
      </c>
      <c s="32">
        <f>0+M49+M53+M57+M61+M65+M69+M73</f>
      </c>
    </row>
    <row r="49" spans="1:16" ht="12.75">
      <c r="A49" t="s">
        <v>49</v>
      </c>
      <c s="34" t="s">
        <v>90</v>
      </c>
      <c s="34" t="s">
        <v>2273</v>
      </c>
      <c s="35" t="s">
        <v>5</v>
      </c>
      <c s="6" t="s">
        <v>2274</v>
      </c>
      <c s="36" t="s">
        <v>74</v>
      </c>
      <c s="37">
        <v>881</v>
      </c>
      <c s="36">
        <v>0</v>
      </c>
      <c s="36">
        <f>ROUND(G49*H49,6)</f>
      </c>
      <c r="L49" s="38">
        <v>0</v>
      </c>
      <c s="32">
        <f>ROUND(ROUND(L49,2)*ROUND(G49,3),2)</f>
      </c>
      <c s="36" t="s">
        <v>53</v>
      </c>
      <c>
        <f>(M49*21)/100</f>
      </c>
      <c t="s">
        <v>27</v>
      </c>
    </row>
    <row r="50" spans="1:5" ht="12.75">
      <c r="A50" s="35" t="s">
        <v>54</v>
      </c>
      <c r="E50" s="39" t="s">
        <v>5</v>
      </c>
    </row>
    <row r="51" spans="1:5" ht="12.75">
      <c r="A51" s="35" t="s">
        <v>55</v>
      </c>
      <c r="E51" s="40" t="s">
        <v>2366</v>
      </c>
    </row>
    <row r="52" spans="1:5" ht="51">
      <c r="A52" t="s">
        <v>56</v>
      </c>
      <c r="E52" s="39" t="s">
        <v>1459</v>
      </c>
    </row>
    <row r="53" spans="1:16" ht="12.75">
      <c r="A53" t="s">
        <v>49</v>
      </c>
      <c s="34" t="s">
        <v>94</v>
      </c>
      <c s="34" t="s">
        <v>2276</v>
      </c>
      <c s="35" t="s">
        <v>5</v>
      </c>
      <c s="6" t="s">
        <v>2277</v>
      </c>
      <c s="36" t="s">
        <v>74</v>
      </c>
      <c s="37">
        <v>750</v>
      </c>
      <c s="36">
        <v>0</v>
      </c>
      <c s="36">
        <f>ROUND(G53*H53,6)</f>
      </c>
      <c r="L53" s="38">
        <v>0</v>
      </c>
      <c s="32">
        <f>ROUND(ROUND(L53,2)*ROUND(G53,3),2)</f>
      </c>
      <c s="36" t="s">
        <v>53</v>
      </c>
      <c>
        <f>(M53*21)/100</f>
      </c>
      <c t="s">
        <v>27</v>
      </c>
    </row>
    <row r="54" spans="1:5" ht="12.75">
      <c r="A54" s="35" t="s">
        <v>54</v>
      </c>
      <c r="E54" s="39" t="s">
        <v>5</v>
      </c>
    </row>
    <row r="55" spans="1:5" ht="12.75">
      <c r="A55" s="35" t="s">
        <v>55</v>
      </c>
      <c r="E55" s="40" t="s">
        <v>2367</v>
      </c>
    </row>
    <row r="56" spans="1:5" ht="51">
      <c r="A56" t="s">
        <v>56</v>
      </c>
      <c r="E56" s="39" t="s">
        <v>2054</v>
      </c>
    </row>
    <row r="57" spans="1:16" ht="12.75">
      <c r="A57" t="s">
        <v>49</v>
      </c>
      <c s="34" t="s">
        <v>97</v>
      </c>
      <c s="34" t="s">
        <v>2279</v>
      </c>
      <c s="35" t="s">
        <v>5</v>
      </c>
      <c s="6" t="s">
        <v>2280</v>
      </c>
      <c s="36" t="s">
        <v>74</v>
      </c>
      <c s="37">
        <v>375</v>
      </c>
      <c s="36">
        <v>0</v>
      </c>
      <c s="36">
        <f>ROUND(G57*H57,6)</f>
      </c>
      <c r="L57" s="38">
        <v>0</v>
      </c>
      <c s="32">
        <f>ROUND(ROUND(L57,2)*ROUND(G57,3),2)</f>
      </c>
      <c s="36" t="s">
        <v>53</v>
      </c>
      <c>
        <f>(M57*21)/100</f>
      </c>
      <c t="s">
        <v>27</v>
      </c>
    </row>
    <row r="58" spans="1:5" ht="12.75">
      <c r="A58" s="35" t="s">
        <v>54</v>
      </c>
      <c r="E58" s="39" t="s">
        <v>5</v>
      </c>
    </row>
    <row r="59" spans="1:5" ht="12.75">
      <c r="A59" s="35" t="s">
        <v>55</v>
      </c>
      <c r="E59" s="40" t="s">
        <v>2368</v>
      </c>
    </row>
    <row r="60" spans="1:5" ht="140.25">
      <c r="A60" t="s">
        <v>56</v>
      </c>
      <c r="E60" s="39" t="s">
        <v>1296</v>
      </c>
    </row>
    <row r="61" spans="1:16" ht="12.75">
      <c r="A61" t="s">
        <v>49</v>
      </c>
      <c s="34" t="s">
        <v>101</v>
      </c>
      <c s="34" t="s">
        <v>2282</v>
      </c>
      <c s="35" t="s">
        <v>5</v>
      </c>
      <c s="6" t="s">
        <v>2283</v>
      </c>
      <c s="36" t="s">
        <v>74</v>
      </c>
      <c s="37">
        <v>375</v>
      </c>
      <c s="36">
        <v>0</v>
      </c>
      <c s="36">
        <f>ROUND(G61*H61,6)</f>
      </c>
      <c r="L61" s="38">
        <v>0</v>
      </c>
      <c s="32">
        <f>ROUND(ROUND(L61,2)*ROUND(G61,3),2)</f>
      </c>
      <c s="36" t="s">
        <v>53</v>
      </c>
      <c>
        <f>(M61*21)/100</f>
      </c>
      <c t="s">
        <v>27</v>
      </c>
    </row>
    <row r="62" spans="1:5" ht="12.75">
      <c r="A62" s="35" t="s">
        <v>54</v>
      </c>
      <c r="E62" s="39" t="s">
        <v>5</v>
      </c>
    </row>
    <row r="63" spans="1:5" ht="12.75">
      <c r="A63" s="35" t="s">
        <v>55</v>
      </c>
      <c r="E63" s="40" t="s">
        <v>2368</v>
      </c>
    </row>
    <row r="64" spans="1:5" ht="140.25">
      <c r="A64" t="s">
        <v>56</v>
      </c>
      <c r="E64" s="39" t="s">
        <v>1296</v>
      </c>
    </row>
    <row r="65" spans="1:16" ht="12.75">
      <c r="A65" t="s">
        <v>49</v>
      </c>
      <c s="34" t="s">
        <v>105</v>
      </c>
      <c s="34" t="s">
        <v>2284</v>
      </c>
      <c s="35" t="s">
        <v>5</v>
      </c>
      <c s="6" t="s">
        <v>2285</v>
      </c>
      <c s="36" t="s">
        <v>74</v>
      </c>
      <c s="37">
        <v>375</v>
      </c>
      <c s="36">
        <v>0</v>
      </c>
      <c s="36">
        <f>ROUND(G65*H65,6)</f>
      </c>
      <c r="L65" s="38">
        <v>0</v>
      </c>
      <c s="32">
        <f>ROUND(ROUND(L65,2)*ROUND(G65,3),2)</f>
      </c>
      <c s="36" t="s">
        <v>53</v>
      </c>
      <c>
        <f>(M65*21)/100</f>
      </c>
      <c t="s">
        <v>27</v>
      </c>
    </row>
    <row r="66" spans="1:5" ht="12.75">
      <c r="A66" s="35" t="s">
        <v>54</v>
      </c>
      <c r="E66" s="39" t="s">
        <v>5</v>
      </c>
    </row>
    <row r="67" spans="1:5" ht="12.75">
      <c r="A67" s="35" t="s">
        <v>55</v>
      </c>
      <c r="E67" s="40" t="s">
        <v>2368</v>
      </c>
    </row>
    <row r="68" spans="1:5" ht="140.25">
      <c r="A68" t="s">
        <v>56</v>
      </c>
      <c r="E68" s="39" t="s">
        <v>1296</v>
      </c>
    </row>
    <row r="69" spans="1:16" ht="12.75">
      <c r="A69" t="s">
        <v>49</v>
      </c>
      <c s="34" t="s">
        <v>109</v>
      </c>
      <c s="34" t="s">
        <v>2287</v>
      </c>
      <c s="35" t="s">
        <v>5</v>
      </c>
      <c s="6" t="s">
        <v>2288</v>
      </c>
      <c s="36" t="s">
        <v>74</v>
      </c>
      <c s="37">
        <v>134</v>
      </c>
      <c s="36">
        <v>0</v>
      </c>
      <c s="36">
        <f>ROUND(G69*H69,6)</f>
      </c>
      <c r="L69" s="38">
        <v>0</v>
      </c>
      <c s="32">
        <f>ROUND(ROUND(L69,2)*ROUND(G69,3),2)</f>
      </c>
      <c s="36" t="s">
        <v>53</v>
      </c>
      <c>
        <f>(M69*21)/100</f>
      </c>
      <c t="s">
        <v>27</v>
      </c>
    </row>
    <row r="70" spans="1:5" ht="12.75">
      <c r="A70" s="35" t="s">
        <v>54</v>
      </c>
      <c r="E70" s="39" t="s">
        <v>5</v>
      </c>
    </row>
    <row r="71" spans="1:5" ht="12.75">
      <c r="A71" s="35" t="s">
        <v>55</v>
      </c>
      <c r="E71" s="40" t="s">
        <v>2369</v>
      </c>
    </row>
    <row r="72" spans="1:5" ht="153">
      <c r="A72" t="s">
        <v>56</v>
      </c>
      <c r="E72" s="39" t="s">
        <v>1468</v>
      </c>
    </row>
    <row r="73" spans="1:16" ht="25.5">
      <c r="A73" t="s">
        <v>49</v>
      </c>
      <c s="34" t="s">
        <v>113</v>
      </c>
      <c s="34" t="s">
        <v>2295</v>
      </c>
      <c s="35" t="s">
        <v>5</v>
      </c>
      <c s="6" t="s">
        <v>2296</v>
      </c>
      <c s="36" t="s">
        <v>74</v>
      </c>
      <c s="37">
        <v>10</v>
      </c>
      <c s="36">
        <v>0</v>
      </c>
      <c s="36">
        <f>ROUND(G73*H73,6)</f>
      </c>
      <c r="L73" s="38">
        <v>0</v>
      </c>
      <c s="32">
        <f>ROUND(ROUND(L73,2)*ROUND(G73,3),2)</f>
      </c>
      <c s="36" t="s">
        <v>53</v>
      </c>
      <c>
        <f>(M73*21)/100</f>
      </c>
      <c t="s">
        <v>27</v>
      </c>
    </row>
    <row r="74" spans="1:5" ht="12.75">
      <c r="A74" s="35" t="s">
        <v>54</v>
      </c>
      <c r="E74" s="39" t="s">
        <v>5</v>
      </c>
    </row>
    <row r="75" spans="1:5" ht="12.75">
      <c r="A75" s="35" t="s">
        <v>55</v>
      </c>
      <c r="E75" s="40" t="s">
        <v>2370</v>
      </c>
    </row>
    <row r="76" spans="1:5" ht="153">
      <c r="A76" t="s">
        <v>56</v>
      </c>
      <c r="E76" s="39" t="s">
        <v>1468</v>
      </c>
    </row>
    <row r="77" spans="1:13" ht="12.75">
      <c r="A77" t="s">
        <v>46</v>
      </c>
      <c r="C77" s="31" t="s">
        <v>86</v>
      </c>
      <c r="E77" s="33" t="s">
        <v>1132</v>
      </c>
      <c r="J77" s="32">
        <f>0</f>
      </c>
      <c s="32">
        <f>0</f>
      </c>
      <c s="32">
        <f>0+L78+L82+L86+L90+L94+L98+L102+L106+L110+L114+L118</f>
      </c>
      <c s="32">
        <f>0+M78+M82+M86+M90+M94+M98+M102+M106+M110+M114+M118</f>
      </c>
    </row>
    <row r="78" spans="1:16" ht="12.75">
      <c r="A78" t="s">
        <v>49</v>
      </c>
      <c s="34" t="s">
        <v>117</v>
      </c>
      <c s="34" t="s">
        <v>2311</v>
      </c>
      <c s="35" t="s">
        <v>5</v>
      </c>
      <c s="6" t="s">
        <v>2312</v>
      </c>
      <c s="36" t="s">
        <v>80</v>
      </c>
      <c s="37">
        <v>4</v>
      </c>
      <c s="36">
        <v>0</v>
      </c>
      <c s="36">
        <f>ROUND(G78*H78,6)</f>
      </c>
      <c r="L78" s="38">
        <v>0</v>
      </c>
      <c s="32">
        <f>ROUND(ROUND(L78,2)*ROUND(G78,3),2)</f>
      </c>
      <c s="36" t="s">
        <v>415</v>
      </c>
      <c>
        <f>(M78*21)/100</f>
      </c>
      <c t="s">
        <v>27</v>
      </c>
    </row>
    <row r="79" spans="1:5" ht="12.75">
      <c r="A79" s="35" t="s">
        <v>54</v>
      </c>
      <c r="E79" s="39" t="s">
        <v>5</v>
      </c>
    </row>
    <row r="80" spans="1:5" ht="12.75">
      <c r="A80" s="35" t="s">
        <v>55</v>
      </c>
      <c r="E80" s="40" t="s">
        <v>62</v>
      </c>
    </row>
    <row r="81" spans="1:5" ht="25.5">
      <c r="A81" t="s">
        <v>56</v>
      </c>
      <c r="E81" s="39" t="s">
        <v>2313</v>
      </c>
    </row>
    <row r="82" spans="1:16" ht="25.5">
      <c r="A82" t="s">
        <v>49</v>
      </c>
      <c s="34" t="s">
        <v>120</v>
      </c>
      <c s="34" t="s">
        <v>2314</v>
      </c>
      <c s="35" t="s">
        <v>5</v>
      </c>
      <c s="6" t="s">
        <v>2315</v>
      </c>
      <c s="36" t="s">
        <v>80</v>
      </c>
      <c s="37">
        <v>3</v>
      </c>
      <c s="36">
        <v>0</v>
      </c>
      <c s="36">
        <f>ROUND(G82*H82,6)</f>
      </c>
      <c r="L82" s="38">
        <v>0</v>
      </c>
      <c s="32">
        <f>ROUND(ROUND(L82,2)*ROUND(G82,3),2)</f>
      </c>
      <c s="36" t="s">
        <v>53</v>
      </c>
      <c>
        <f>(M82*21)/100</f>
      </c>
      <c t="s">
        <v>27</v>
      </c>
    </row>
    <row r="83" spans="1:5" ht="12.75">
      <c r="A83" s="35" t="s">
        <v>54</v>
      </c>
      <c r="E83" s="39" t="s">
        <v>5</v>
      </c>
    </row>
    <row r="84" spans="1:5" ht="12.75">
      <c r="A84" s="35" t="s">
        <v>55</v>
      </c>
      <c r="E84" s="40" t="s">
        <v>1476</v>
      </c>
    </row>
    <row r="85" spans="1:5" ht="25.5">
      <c r="A85" t="s">
        <v>56</v>
      </c>
      <c r="E85" s="39" t="s">
        <v>1804</v>
      </c>
    </row>
    <row r="86" spans="1:16" ht="25.5">
      <c r="A86" t="s">
        <v>49</v>
      </c>
      <c s="34" t="s">
        <v>125</v>
      </c>
      <c s="34" t="s">
        <v>2316</v>
      </c>
      <c s="35" t="s">
        <v>5</v>
      </c>
      <c s="6" t="s">
        <v>2317</v>
      </c>
      <c s="36" t="s">
        <v>80</v>
      </c>
      <c s="37">
        <v>3</v>
      </c>
      <c s="36">
        <v>0</v>
      </c>
      <c s="36">
        <f>ROUND(G86*H86,6)</f>
      </c>
      <c r="L86" s="38">
        <v>0</v>
      </c>
      <c s="32">
        <f>ROUND(ROUND(L86,2)*ROUND(G86,3),2)</f>
      </c>
      <c s="36" t="s">
        <v>53</v>
      </c>
      <c>
        <f>(M86*21)/100</f>
      </c>
      <c t="s">
        <v>27</v>
      </c>
    </row>
    <row r="87" spans="1:5" ht="12.75">
      <c r="A87" s="35" t="s">
        <v>54</v>
      </c>
      <c r="E87" s="39" t="s">
        <v>5</v>
      </c>
    </row>
    <row r="88" spans="1:5" ht="12.75">
      <c r="A88" s="35" t="s">
        <v>55</v>
      </c>
      <c r="E88" s="40" t="s">
        <v>1476</v>
      </c>
    </row>
    <row r="89" spans="1:5" ht="25.5">
      <c r="A89" t="s">
        <v>56</v>
      </c>
      <c r="E89" s="39" t="s">
        <v>2318</v>
      </c>
    </row>
    <row r="90" spans="1:16" ht="25.5">
      <c r="A90" t="s">
        <v>49</v>
      </c>
      <c s="34" t="s">
        <v>128</v>
      </c>
      <c s="34" t="s">
        <v>2319</v>
      </c>
      <c s="35" t="s">
        <v>5</v>
      </c>
      <c s="6" t="s">
        <v>2320</v>
      </c>
      <c s="36" t="s">
        <v>74</v>
      </c>
      <c s="37">
        <v>22</v>
      </c>
      <c s="36">
        <v>0</v>
      </c>
      <c s="36">
        <f>ROUND(G90*H90,6)</f>
      </c>
      <c r="L90" s="38">
        <v>0</v>
      </c>
      <c s="32">
        <f>ROUND(ROUND(L90,2)*ROUND(G90,3),2)</f>
      </c>
      <c s="36" t="s">
        <v>53</v>
      </c>
      <c>
        <f>(M90*21)/100</f>
      </c>
      <c t="s">
        <v>27</v>
      </c>
    </row>
    <row r="91" spans="1:5" ht="12.75">
      <c r="A91" s="35" t="s">
        <v>54</v>
      </c>
      <c r="E91" s="39" t="s">
        <v>5</v>
      </c>
    </row>
    <row r="92" spans="1:5" ht="12.75">
      <c r="A92" s="35" t="s">
        <v>55</v>
      </c>
      <c r="E92" s="40" t="s">
        <v>2371</v>
      </c>
    </row>
    <row r="93" spans="1:5" ht="38.25">
      <c r="A93" t="s">
        <v>56</v>
      </c>
      <c r="E93" s="39" t="s">
        <v>2322</v>
      </c>
    </row>
    <row r="94" spans="1:16" ht="12.75">
      <c r="A94" t="s">
        <v>49</v>
      </c>
      <c s="34" t="s">
        <v>131</v>
      </c>
      <c s="34" t="s">
        <v>2323</v>
      </c>
      <c s="35" t="s">
        <v>5</v>
      </c>
      <c s="6" t="s">
        <v>2324</v>
      </c>
      <c s="36" t="s">
        <v>65</v>
      </c>
      <c s="37">
        <v>19</v>
      </c>
      <c s="36">
        <v>0</v>
      </c>
      <c s="36">
        <f>ROUND(G94*H94,6)</f>
      </c>
      <c r="L94" s="38">
        <v>0</v>
      </c>
      <c s="32">
        <f>ROUND(ROUND(L94,2)*ROUND(G94,3),2)</f>
      </c>
      <c s="36" t="s">
        <v>53</v>
      </c>
      <c>
        <f>(M94*21)/100</f>
      </c>
      <c t="s">
        <v>27</v>
      </c>
    </row>
    <row r="95" spans="1:5" ht="12.75">
      <c r="A95" s="35" t="s">
        <v>54</v>
      </c>
      <c r="E95" s="39" t="s">
        <v>5</v>
      </c>
    </row>
    <row r="96" spans="1:5" ht="12.75">
      <c r="A96" s="35" t="s">
        <v>55</v>
      </c>
      <c r="E96" s="40" t="s">
        <v>2372</v>
      </c>
    </row>
    <row r="97" spans="1:5" ht="38.25">
      <c r="A97" t="s">
        <v>56</v>
      </c>
      <c r="E97" s="39" t="s">
        <v>2326</v>
      </c>
    </row>
    <row r="98" spans="1:16" ht="12.75">
      <c r="A98" t="s">
        <v>49</v>
      </c>
      <c s="34" t="s">
        <v>135</v>
      </c>
      <c s="34" t="s">
        <v>2327</v>
      </c>
      <c s="35" t="s">
        <v>5</v>
      </c>
      <c s="6" t="s">
        <v>2328</v>
      </c>
      <c s="36" t="s">
        <v>65</v>
      </c>
      <c s="37">
        <v>36</v>
      </c>
      <c s="36">
        <v>0</v>
      </c>
      <c s="36">
        <f>ROUND(G98*H98,6)</f>
      </c>
      <c r="L98" s="38">
        <v>0</v>
      </c>
      <c s="32">
        <f>ROUND(ROUND(L98,2)*ROUND(G98,3),2)</f>
      </c>
      <c s="36" t="s">
        <v>53</v>
      </c>
      <c>
        <f>(M98*21)/100</f>
      </c>
      <c t="s">
        <v>27</v>
      </c>
    </row>
    <row r="99" spans="1:5" ht="12.75">
      <c r="A99" s="35" t="s">
        <v>54</v>
      </c>
      <c r="E99" s="39" t="s">
        <v>5</v>
      </c>
    </row>
    <row r="100" spans="1:5" ht="12.75">
      <c r="A100" s="35" t="s">
        <v>55</v>
      </c>
      <c r="E100" s="40" t="s">
        <v>2373</v>
      </c>
    </row>
    <row r="101" spans="1:5" ht="38.25">
      <c r="A101" t="s">
        <v>56</v>
      </c>
      <c r="E101" s="39" t="s">
        <v>2326</v>
      </c>
    </row>
    <row r="102" spans="1:16" ht="12.75">
      <c r="A102" t="s">
        <v>49</v>
      </c>
      <c s="34" t="s">
        <v>139</v>
      </c>
      <c s="34" t="s">
        <v>2330</v>
      </c>
      <c s="35" t="s">
        <v>5</v>
      </c>
      <c s="6" t="s">
        <v>2328</v>
      </c>
      <c s="36" t="s">
        <v>65</v>
      </c>
      <c s="37">
        <v>4</v>
      </c>
      <c s="36">
        <v>0</v>
      </c>
      <c s="36">
        <f>ROUND(G102*H102,6)</f>
      </c>
      <c r="L102" s="38">
        <v>0</v>
      </c>
      <c s="32">
        <f>ROUND(ROUND(L102,2)*ROUND(G102,3),2)</f>
      </c>
      <c s="36" t="s">
        <v>415</v>
      </c>
      <c>
        <f>(M102*21)/100</f>
      </c>
      <c t="s">
        <v>27</v>
      </c>
    </row>
    <row r="103" spans="1:5" ht="12.75">
      <c r="A103" s="35" t="s">
        <v>54</v>
      </c>
      <c r="E103" s="39" t="s">
        <v>5</v>
      </c>
    </row>
    <row r="104" spans="1:5" ht="12.75">
      <c r="A104" s="35" t="s">
        <v>55</v>
      </c>
      <c r="E104" s="40" t="s">
        <v>2374</v>
      </c>
    </row>
    <row r="105" spans="1:5" ht="51">
      <c r="A105" t="s">
        <v>56</v>
      </c>
      <c r="E105" s="39" t="s">
        <v>2332</v>
      </c>
    </row>
    <row r="106" spans="1:16" ht="12.75">
      <c r="A106" t="s">
        <v>49</v>
      </c>
      <c s="34" t="s">
        <v>143</v>
      </c>
      <c s="34" t="s">
        <v>2333</v>
      </c>
      <c s="35" t="s">
        <v>5</v>
      </c>
      <c s="6" t="s">
        <v>2328</v>
      </c>
      <c s="36" t="s">
        <v>65</v>
      </c>
      <c s="37">
        <v>20.8</v>
      </c>
      <c s="36">
        <v>0</v>
      </c>
      <c s="36">
        <f>ROUND(G106*H106,6)</f>
      </c>
      <c r="L106" s="38">
        <v>0</v>
      </c>
      <c s="32">
        <f>ROUND(ROUND(L106,2)*ROUND(G106,3),2)</f>
      </c>
      <c s="36" t="s">
        <v>415</v>
      </c>
      <c>
        <f>(M106*21)/100</f>
      </c>
      <c t="s">
        <v>27</v>
      </c>
    </row>
    <row r="107" spans="1:5" ht="12.75">
      <c r="A107" s="35" t="s">
        <v>54</v>
      </c>
      <c r="E107" s="39" t="s">
        <v>5</v>
      </c>
    </row>
    <row r="108" spans="1:5" ht="12.75">
      <c r="A108" s="35" t="s">
        <v>55</v>
      </c>
      <c r="E108" s="40" t="s">
        <v>2375</v>
      </c>
    </row>
    <row r="109" spans="1:5" ht="51">
      <c r="A109" t="s">
        <v>56</v>
      </c>
      <c r="E109" s="39" t="s">
        <v>2332</v>
      </c>
    </row>
    <row r="110" spans="1:16" ht="12.75">
      <c r="A110" t="s">
        <v>49</v>
      </c>
      <c s="34" t="s">
        <v>146</v>
      </c>
      <c s="34" t="s">
        <v>2335</v>
      </c>
      <c s="35" t="s">
        <v>5</v>
      </c>
      <c s="6" t="s">
        <v>2336</v>
      </c>
      <c s="36" t="s">
        <v>65</v>
      </c>
      <c s="37">
        <v>62</v>
      </c>
      <c s="36">
        <v>0</v>
      </c>
      <c s="36">
        <f>ROUND(G110*H110,6)</f>
      </c>
      <c r="L110" s="38">
        <v>0</v>
      </c>
      <c s="32">
        <f>ROUND(ROUND(L110,2)*ROUND(G110,3),2)</f>
      </c>
      <c s="36" t="s">
        <v>53</v>
      </c>
      <c>
        <f>(M110*21)/100</f>
      </c>
      <c t="s">
        <v>27</v>
      </c>
    </row>
    <row r="111" spans="1:5" ht="12.75">
      <c r="A111" s="35" t="s">
        <v>54</v>
      </c>
      <c r="E111" s="39" t="s">
        <v>5</v>
      </c>
    </row>
    <row r="112" spans="1:5" ht="25.5">
      <c r="A112" s="35" t="s">
        <v>55</v>
      </c>
      <c r="E112" s="40" t="s">
        <v>2376</v>
      </c>
    </row>
    <row r="113" spans="1:5" ht="38.25">
      <c r="A113" t="s">
        <v>56</v>
      </c>
      <c r="E113" s="39" t="s">
        <v>2338</v>
      </c>
    </row>
    <row r="114" spans="1:16" ht="12.75">
      <c r="A114" t="s">
        <v>49</v>
      </c>
      <c s="34" t="s">
        <v>149</v>
      </c>
      <c s="34" t="s">
        <v>2342</v>
      </c>
      <c s="35" t="s">
        <v>5</v>
      </c>
      <c s="6" t="s">
        <v>2343</v>
      </c>
      <c s="36" t="s">
        <v>65</v>
      </c>
      <c s="37">
        <v>15</v>
      </c>
      <c s="36">
        <v>0</v>
      </c>
      <c s="36">
        <f>ROUND(G114*H114,6)</f>
      </c>
      <c r="L114" s="38">
        <v>0</v>
      </c>
      <c s="32">
        <f>ROUND(ROUND(L114,2)*ROUND(G114,3),2)</f>
      </c>
      <c s="36" t="s">
        <v>53</v>
      </c>
      <c>
        <f>(M114*21)/100</f>
      </c>
      <c t="s">
        <v>27</v>
      </c>
    </row>
    <row r="115" spans="1:5" ht="12.75">
      <c r="A115" s="35" t="s">
        <v>54</v>
      </c>
      <c r="E115" s="39" t="s">
        <v>5</v>
      </c>
    </row>
    <row r="116" spans="1:5" ht="12.75">
      <c r="A116" s="35" t="s">
        <v>55</v>
      </c>
      <c r="E116" s="40" t="s">
        <v>2297</v>
      </c>
    </row>
    <row r="117" spans="1:5" ht="25.5">
      <c r="A117" t="s">
        <v>56</v>
      </c>
      <c r="E117" s="39" t="s">
        <v>2094</v>
      </c>
    </row>
    <row r="118" spans="1:16" ht="12.75">
      <c r="A118" t="s">
        <v>49</v>
      </c>
      <c s="34" t="s">
        <v>152</v>
      </c>
      <c s="34" t="s">
        <v>2345</v>
      </c>
      <c s="35" t="s">
        <v>5</v>
      </c>
      <c s="6" t="s">
        <v>2346</v>
      </c>
      <c s="36" t="s">
        <v>65</v>
      </c>
      <c s="37">
        <v>15</v>
      </c>
      <c s="36">
        <v>0</v>
      </c>
      <c s="36">
        <f>ROUND(G118*H118,6)</f>
      </c>
      <c r="L118" s="38">
        <v>0</v>
      </c>
      <c s="32">
        <f>ROUND(ROUND(L118,2)*ROUND(G118,3),2)</f>
      </c>
      <c s="36" t="s">
        <v>53</v>
      </c>
      <c>
        <f>(M118*21)/100</f>
      </c>
      <c t="s">
        <v>27</v>
      </c>
    </row>
    <row r="119" spans="1:5" ht="12.75">
      <c r="A119" s="35" t="s">
        <v>54</v>
      </c>
      <c r="E119" s="39" t="s">
        <v>5</v>
      </c>
    </row>
    <row r="120" spans="1:5" ht="12.75">
      <c r="A120" s="35" t="s">
        <v>55</v>
      </c>
      <c r="E120" s="40" t="s">
        <v>2297</v>
      </c>
    </row>
    <row r="121" spans="1:5" ht="38.25">
      <c r="A121" t="s">
        <v>56</v>
      </c>
      <c r="E121" s="39" t="s">
        <v>2347</v>
      </c>
    </row>
    <row r="122" spans="1:13" ht="12.75">
      <c r="A122" t="s">
        <v>46</v>
      </c>
      <c r="C122" s="31" t="s">
        <v>649</v>
      </c>
      <c r="E122" s="33" t="s">
        <v>2348</v>
      </c>
      <c r="J122" s="32">
        <f>0</f>
      </c>
      <c s="32">
        <f>0</f>
      </c>
      <c s="32">
        <f>0+L123+L127+L131</f>
      </c>
      <c s="32">
        <f>0+M123+M127+M131</f>
      </c>
    </row>
    <row r="123" spans="1:16" ht="25.5">
      <c r="A123" t="s">
        <v>49</v>
      </c>
      <c s="34" t="s">
        <v>156</v>
      </c>
      <c s="34" t="s">
        <v>1727</v>
      </c>
      <c s="35" t="s">
        <v>652</v>
      </c>
      <c s="6" t="s">
        <v>1728</v>
      </c>
      <c s="36" t="s">
        <v>654</v>
      </c>
      <c s="37">
        <v>390.78</v>
      </c>
      <c s="36">
        <v>0</v>
      </c>
      <c s="36">
        <f>ROUND(G123*H123,6)</f>
      </c>
      <c r="L123" s="38">
        <v>0</v>
      </c>
      <c s="32">
        <f>ROUND(ROUND(L123,2)*ROUND(G123,3),2)</f>
      </c>
      <c s="36" t="s">
        <v>655</v>
      </c>
      <c>
        <f>(M123*21)/100</f>
      </c>
      <c t="s">
        <v>27</v>
      </c>
    </row>
    <row r="124" spans="1:5" ht="12.75">
      <c r="A124" s="35" t="s">
        <v>54</v>
      </c>
      <c r="E124" s="39" t="s">
        <v>656</v>
      </c>
    </row>
    <row r="125" spans="1:5" ht="12.75">
      <c r="A125" s="35" t="s">
        <v>55</v>
      </c>
      <c r="E125" s="40" t="s">
        <v>2377</v>
      </c>
    </row>
    <row r="126" spans="1:5" ht="165.75">
      <c r="A126" t="s">
        <v>56</v>
      </c>
      <c r="E126" s="39" t="s">
        <v>657</v>
      </c>
    </row>
    <row r="127" spans="1:16" ht="25.5">
      <c r="A127" t="s">
        <v>49</v>
      </c>
      <c s="34" t="s">
        <v>159</v>
      </c>
      <c s="34" t="s">
        <v>1371</v>
      </c>
      <c s="35" t="s">
        <v>652</v>
      </c>
      <c s="6" t="s">
        <v>1372</v>
      </c>
      <c s="36" t="s">
        <v>654</v>
      </c>
      <c s="37">
        <v>85.14</v>
      </c>
      <c s="36">
        <v>0</v>
      </c>
      <c s="36">
        <f>ROUND(G127*H127,6)</f>
      </c>
      <c r="L127" s="38">
        <v>0</v>
      </c>
      <c s="32">
        <f>ROUND(ROUND(L127,2)*ROUND(G127,3),2)</f>
      </c>
      <c s="36" t="s">
        <v>655</v>
      </c>
      <c>
        <f>(M127*21)/100</f>
      </c>
      <c t="s">
        <v>27</v>
      </c>
    </row>
    <row r="128" spans="1:5" ht="12.75">
      <c r="A128" s="35" t="s">
        <v>54</v>
      </c>
      <c r="E128" s="39" t="s">
        <v>656</v>
      </c>
    </row>
    <row r="129" spans="1:5" ht="12.75">
      <c r="A129" s="35" t="s">
        <v>55</v>
      </c>
      <c r="E129" s="40" t="s">
        <v>2378</v>
      </c>
    </row>
    <row r="130" spans="1:5" ht="165.75">
      <c r="A130" t="s">
        <v>56</v>
      </c>
      <c r="E130" s="39" t="s">
        <v>657</v>
      </c>
    </row>
    <row r="131" spans="1:16" ht="25.5">
      <c r="A131" t="s">
        <v>49</v>
      </c>
      <c s="34" t="s">
        <v>163</v>
      </c>
      <c s="34" t="s">
        <v>1375</v>
      </c>
      <c s="35" t="s">
        <v>652</v>
      </c>
      <c s="6" t="s">
        <v>1376</v>
      </c>
      <c s="36" t="s">
        <v>654</v>
      </c>
      <c s="37">
        <v>39.698</v>
      </c>
      <c s="36">
        <v>0</v>
      </c>
      <c s="36">
        <f>ROUND(G131*H131,6)</f>
      </c>
      <c r="L131" s="38">
        <v>0</v>
      </c>
      <c s="32">
        <f>ROUND(ROUND(L131,2)*ROUND(G131,3),2)</f>
      </c>
      <c s="36" t="s">
        <v>655</v>
      </c>
      <c>
        <f>(M131*21)/100</f>
      </c>
      <c t="s">
        <v>27</v>
      </c>
    </row>
    <row r="132" spans="1:5" ht="12.75">
      <c r="A132" s="35" t="s">
        <v>54</v>
      </c>
      <c r="E132" s="39" t="s">
        <v>656</v>
      </c>
    </row>
    <row r="133" spans="1:5" ht="12.75">
      <c r="A133" s="35" t="s">
        <v>55</v>
      </c>
      <c r="E133" s="40" t="s">
        <v>2379</v>
      </c>
    </row>
    <row r="134" spans="1:5" ht="165.75">
      <c r="A134" t="s">
        <v>56</v>
      </c>
      <c r="E134"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2228</v>
      </c>
      <c s="41">
        <f>Rekapitulace!C43</f>
      </c>
      <c s="20" t="s">
        <v>0</v>
      </c>
      <c t="s">
        <v>23</v>
      </c>
      <c t="s">
        <v>27</v>
      </c>
    </row>
    <row r="4" spans="1:16" ht="32" customHeight="1">
      <c r="A4" s="24" t="s">
        <v>20</v>
      </c>
      <c s="25" t="s">
        <v>28</v>
      </c>
      <c s="27" t="s">
        <v>2228</v>
      </c>
      <c r="E4" s="26" t="s">
        <v>2229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COUNTIFS(L8:L183,"=0",A8:A183,"P")+COUNTIFS(L8:L183,"",A8:A183,"P")+SUM(Q8:Q183)</f>
      </c>
    </row>
    <row r="8" spans="1:13" ht="12.75">
      <c r="A8" t="s">
        <v>44</v>
      </c>
      <c r="C8" s="28" t="s">
        <v>2382</v>
      </c>
      <c r="E8" s="30" t="s">
        <v>2381</v>
      </c>
      <c r="J8" s="29">
        <f>0+J9+J70+J91+J124+J137+J170</f>
      </c>
      <c s="29">
        <f>0+K9+K70+K91+K124+K137+K170</f>
      </c>
      <c s="29">
        <f>0+L9+L70+L91+L124+L137+L170</f>
      </c>
      <c s="29">
        <f>0+M9+M70+M91+M124+M137+M170</f>
      </c>
    </row>
    <row r="9" spans="1:13" ht="12.75">
      <c r="A9" t="s">
        <v>46</v>
      </c>
      <c r="C9" s="31" t="s">
        <v>47</v>
      </c>
      <c r="E9" s="33" t="s">
        <v>48</v>
      </c>
      <c r="J9" s="32">
        <f>0</f>
      </c>
      <c s="32">
        <f>0</f>
      </c>
      <c s="32">
        <f>0+L10+L14+L18+L22+L26+L30+L34+L38+L42+L46+L50+L54+L58+L62+L66</f>
      </c>
      <c s="32">
        <f>0+M10+M14+M18+M22+M26+M30+M34+M38+M42+M46+M50+M54+M58+M62+M66</f>
      </c>
    </row>
    <row r="10" spans="1:16" ht="12.75">
      <c r="A10" t="s">
        <v>49</v>
      </c>
      <c s="34" t="s">
        <v>47</v>
      </c>
      <c s="34" t="s">
        <v>2028</v>
      </c>
      <c s="35" t="s">
        <v>5</v>
      </c>
      <c s="6" t="s">
        <v>2029</v>
      </c>
      <c s="36" t="s">
        <v>74</v>
      </c>
      <c s="37">
        <v>80.4</v>
      </c>
      <c s="36">
        <v>0</v>
      </c>
      <c s="36">
        <f>ROUND(G10*H10,6)</f>
      </c>
      <c r="L10" s="38">
        <v>0</v>
      </c>
      <c s="32">
        <f>ROUND(ROUND(L10,2)*ROUND(G10,3),2)</f>
      </c>
      <c s="36" t="s">
        <v>53</v>
      </c>
      <c>
        <f>(M10*21)/100</f>
      </c>
      <c t="s">
        <v>27</v>
      </c>
    </row>
    <row r="11" spans="1:5" ht="12.75">
      <c r="A11" s="35" t="s">
        <v>54</v>
      </c>
      <c r="E11" s="39" t="s">
        <v>5</v>
      </c>
    </row>
    <row r="12" spans="1:5" ht="12.75">
      <c r="A12" s="35" t="s">
        <v>55</v>
      </c>
      <c r="E12" s="40" t="s">
        <v>2383</v>
      </c>
    </row>
    <row r="13" spans="1:5" ht="12.75">
      <c r="A13" t="s">
        <v>56</v>
      </c>
      <c r="E13" s="39" t="s">
        <v>2030</v>
      </c>
    </row>
    <row r="14" spans="1:16" ht="12.75">
      <c r="A14" t="s">
        <v>49</v>
      </c>
      <c s="34" t="s">
        <v>27</v>
      </c>
      <c s="34" t="s">
        <v>1237</v>
      </c>
      <c s="35" t="s">
        <v>5</v>
      </c>
      <c s="6" t="s">
        <v>1238</v>
      </c>
      <c s="36" t="s">
        <v>52</v>
      </c>
      <c s="37">
        <v>67.3</v>
      </c>
      <c s="36">
        <v>0</v>
      </c>
      <c s="36">
        <f>ROUND(G14*H14,6)</f>
      </c>
      <c r="L14" s="38">
        <v>0</v>
      </c>
      <c s="32">
        <f>ROUND(ROUND(L14,2)*ROUND(G14,3),2)</f>
      </c>
      <c s="36" t="s">
        <v>53</v>
      </c>
      <c>
        <f>(M14*21)/100</f>
      </c>
      <c t="s">
        <v>27</v>
      </c>
    </row>
    <row r="15" spans="1:5" ht="12.75">
      <c r="A15" s="35" t="s">
        <v>54</v>
      </c>
      <c r="E15" s="39" t="s">
        <v>5</v>
      </c>
    </row>
    <row r="16" spans="1:5" ht="12.75">
      <c r="A16" s="35" t="s">
        <v>55</v>
      </c>
      <c r="E16" s="40" t="s">
        <v>2384</v>
      </c>
    </row>
    <row r="17" spans="1:5" ht="63.75">
      <c r="A17" t="s">
        <v>56</v>
      </c>
      <c r="E17" s="39" t="s">
        <v>1240</v>
      </c>
    </row>
    <row r="18" spans="1:16" ht="12.75">
      <c r="A18" t="s">
        <v>49</v>
      </c>
      <c s="34" t="s">
        <v>26</v>
      </c>
      <c s="34" t="s">
        <v>2031</v>
      </c>
      <c s="35" t="s">
        <v>5</v>
      </c>
      <c s="6" t="s">
        <v>2032</v>
      </c>
      <c s="36" t="s">
        <v>52</v>
      </c>
      <c s="37">
        <v>7.25</v>
      </c>
      <c s="36">
        <v>0</v>
      </c>
      <c s="36">
        <f>ROUND(G18*H18,6)</f>
      </c>
      <c r="L18" s="38">
        <v>0</v>
      </c>
      <c s="32">
        <f>ROUND(ROUND(L18,2)*ROUND(G18,3),2)</f>
      </c>
      <c s="36" t="s">
        <v>53</v>
      </c>
      <c>
        <f>(M18*21)/100</f>
      </c>
      <c t="s">
        <v>27</v>
      </c>
    </row>
    <row r="19" spans="1:5" ht="12.75">
      <c r="A19" s="35" t="s">
        <v>54</v>
      </c>
      <c r="E19" s="39" t="s">
        <v>5</v>
      </c>
    </row>
    <row r="20" spans="1:5" ht="12.75">
      <c r="A20" s="35" t="s">
        <v>55</v>
      </c>
      <c r="E20" s="40" t="s">
        <v>2385</v>
      </c>
    </row>
    <row r="21" spans="1:5" ht="63.75">
      <c r="A21" t="s">
        <v>56</v>
      </c>
      <c r="E21" s="39" t="s">
        <v>1240</v>
      </c>
    </row>
    <row r="22" spans="1:16" ht="12.75">
      <c r="A22" t="s">
        <v>49</v>
      </c>
      <c s="34" t="s">
        <v>62</v>
      </c>
      <c s="34" t="s">
        <v>1442</v>
      </c>
      <c s="35" t="s">
        <v>5</v>
      </c>
      <c s="6" t="s">
        <v>1443</v>
      </c>
      <c s="36" t="s">
        <v>52</v>
      </c>
      <c s="37">
        <v>32.04</v>
      </c>
      <c s="36">
        <v>0</v>
      </c>
      <c s="36">
        <f>ROUND(G22*H22,6)</f>
      </c>
      <c r="L22" s="38">
        <v>0</v>
      </c>
      <c s="32">
        <f>ROUND(ROUND(L22,2)*ROUND(G22,3),2)</f>
      </c>
      <c s="36" t="s">
        <v>53</v>
      </c>
      <c>
        <f>(M22*21)/100</f>
      </c>
      <c t="s">
        <v>27</v>
      </c>
    </row>
    <row r="23" spans="1:5" ht="12.75">
      <c r="A23" s="35" t="s">
        <v>54</v>
      </c>
      <c r="E23" s="39" t="s">
        <v>5</v>
      </c>
    </row>
    <row r="24" spans="1:5" ht="12.75">
      <c r="A24" s="35" t="s">
        <v>55</v>
      </c>
      <c r="E24" s="40" t="s">
        <v>2386</v>
      </c>
    </row>
    <row r="25" spans="1:5" ht="63.75">
      <c r="A25" t="s">
        <v>56</v>
      </c>
      <c r="E25" s="39" t="s">
        <v>1240</v>
      </c>
    </row>
    <row r="26" spans="1:16" ht="25.5">
      <c r="A26" t="s">
        <v>49</v>
      </c>
      <c s="34" t="s">
        <v>67</v>
      </c>
      <c s="34" t="s">
        <v>1445</v>
      </c>
      <c s="35" t="s">
        <v>5</v>
      </c>
      <c s="6" t="s">
        <v>1446</v>
      </c>
      <c s="36" t="s">
        <v>52</v>
      </c>
      <c s="37">
        <v>214.6</v>
      </c>
      <c s="36">
        <v>0</v>
      </c>
      <c s="36">
        <f>ROUND(G26*H26,6)</f>
      </c>
      <c r="L26" s="38">
        <v>0</v>
      </c>
      <c s="32">
        <f>ROUND(ROUND(L26,2)*ROUND(G26,3),2)</f>
      </c>
      <c s="36" t="s">
        <v>53</v>
      </c>
      <c>
        <f>(M26*21)/100</f>
      </c>
      <c t="s">
        <v>27</v>
      </c>
    </row>
    <row r="27" spans="1:5" ht="12.75">
      <c r="A27" s="35" t="s">
        <v>54</v>
      </c>
      <c r="E27" s="39" t="s">
        <v>5</v>
      </c>
    </row>
    <row r="28" spans="1:5" ht="12.75">
      <c r="A28" s="35" t="s">
        <v>55</v>
      </c>
      <c r="E28" s="40" t="s">
        <v>2387</v>
      </c>
    </row>
    <row r="29" spans="1:5" ht="63.75">
      <c r="A29" t="s">
        <v>56</v>
      </c>
      <c r="E29" s="39" t="s">
        <v>1240</v>
      </c>
    </row>
    <row r="30" spans="1:16" ht="12.75">
      <c r="A30" t="s">
        <v>49</v>
      </c>
      <c s="34" t="s">
        <v>71</v>
      </c>
      <c s="34" t="s">
        <v>2237</v>
      </c>
      <c s="35" t="s">
        <v>5</v>
      </c>
      <c s="6" t="s">
        <v>2238</v>
      </c>
      <c s="36" t="s">
        <v>65</v>
      </c>
      <c s="37">
        <v>74</v>
      </c>
      <c s="36">
        <v>0</v>
      </c>
      <c s="36">
        <f>ROUND(G30*H30,6)</f>
      </c>
      <c r="L30" s="38">
        <v>0</v>
      </c>
      <c s="32">
        <f>ROUND(ROUND(L30,2)*ROUND(G30,3),2)</f>
      </c>
      <c s="36" t="s">
        <v>53</v>
      </c>
      <c>
        <f>(M30*21)/100</f>
      </c>
      <c t="s">
        <v>27</v>
      </c>
    </row>
    <row r="31" spans="1:5" ht="12.75">
      <c r="A31" s="35" t="s">
        <v>54</v>
      </c>
      <c r="E31" s="39" t="s">
        <v>5</v>
      </c>
    </row>
    <row r="32" spans="1:5" ht="12.75">
      <c r="A32" s="35" t="s">
        <v>55</v>
      </c>
      <c r="E32" s="40" t="s">
        <v>2388</v>
      </c>
    </row>
    <row r="33" spans="1:5" ht="63.75">
      <c r="A33" t="s">
        <v>56</v>
      </c>
      <c r="E33" s="39" t="s">
        <v>1240</v>
      </c>
    </row>
    <row r="34" spans="1:16" ht="12.75">
      <c r="A34" t="s">
        <v>49</v>
      </c>
      <c s="34" t="s">
        <v>76</v>
      </c>
      <c s="34" t="s">
        <v>2243</v>
      </c>
      <c s="35" t="s">
        <v>5</v>
      </c>
      <c s="6" t="s">
        <v>2244</v>
      </c>
      <c s="36" t="s">
        <v>52</v>
      </c>
      <c s="37">
        <v>201.6</v>
      </c>
      <c s="36">
        <v>0</v>
      </c>
      <c s="36">
        <f>ROUND(G34*H34,6)</f>
      </c>
      <c r="L34" s="38">
        <v>0</v>
      </c>
      <c s="32">
        <f>ROUND(ROUND(L34,2)*ROUND(G34,3),2)</f>
      </c>
      <c s="36" t="s">
        <v>53</v>
      </c>
      <c>
        <f>(M34*21)/100</f>
      </c>
      <c t="s">
        <v>27</v>
      </c>
    </row>
    <row r="35" spans="1:5" ht="12.75">
      <c r="A35" s="35" t="s">
        <v>54</v>
      </c>
      <c r="E35" s="39" t="s">
        <v>5</v>
      </c>
    </row>
    <row r="36" spans="1:5" ht="12.75">
      <c r="A36" s="35" t="s">
        <v>55</v>
      </c>
      <c r="E36" s="40" t="s">
        <v>2389</v>
      </c>
    </row>
    <row r="37" spans="1:5" ht="382.5">
      <c r="A37" t="s">
        <v>56</v>
      </c>
      <c r="E37" s="39" t="s">
        <v>2246</v>
      </c>
    </row>
    <row r="38" spans="1:16" ht="12.75">
      <c r="A38" t="s">
        <v>49</v>
      </c>
      <c s="34" t="s">
        <v>82</v>
      </c>
      <c s="34" t="s">
        <v>50</v>
      </c>
      <c s="35" t="s">
        <v>5</v>
      </c>
      <c s="6" t="s">
        <v>51</v>
      </c>
      <c s="36" t="s">
        <v>52</v>
      </c>
      <c s="37">
        <v>23.36</v>
      </c>
      <c s="36">
        <v>0</v>
      </c>
      <c s="36">
        <f>ROUND(G38*H38,6)</f>
      </c>
      <c r="L38" s="38">
        <v>0</v>
      </c>
      <c s="32">
        <f>ROUND(ROUND(L38,2)*ROUND(G38,3),2)</f>
      </c>
      <c s="36" t="s">
        <v>53</v>
      </c>
      <c>
        <f>(M38*21)/100</f>
      </c>
      <c t="s">
        <v>27</v>
      </c>
    </row>
    <row r="39" spans="1:5" ht="12.75">
      <c r="A39" s="35" t="s">
        <v>54</v>
      </c>
      <c r="E39" s="39" t="s">
        <v>5</v>
      </c>
    </row>
    <row r="40" spans="1:5" ht="12.75">
      <c r="A40" s="35" t="s">
        <v>55</v>
      </c>
      <c r="E40" s="40" t="s">
        <v>2390</v>
      </c>
    </row>
    <row r="41" spans="1:5" ht="344.25">
      <c r="A41" t="s">
        <v>56</v>
      </c>
      <c r="E41" s="39" t="s">
        <v>57</v>
      </c>
    </row>
    <row r="42" spans="1:16" ht="12.75">
      <c r="A42" t="s">
        <v>49</v>
      </c>
      <c s="34" t="s">
        <v>86</v>
      </c>
      <c s="34" t="s">
        <v>1506</v>
      </c>
      <c s="35" t="s">
        <v>5</v>
      </c>
      <c s="6" t="s">
        <v>1507</v>
      </c>
      <c s="36" t="s">
        <v>52</v>
      </c>
      <c s="37">
        <v>238.36</v>
      </c>
      <c s="36">
        <v>0</v>
      </c>
      <c s="36">
        <f>ROUND(G42*H42,6)</f>
      </c>
      <c r="L42" s="38">
        <v>0</v>
      </c>
      <c s="32">
        <f>ROUND(ROUND(L42,2)*ROUND(G42,3),2)</f>
      </c>
      <c s="36" t="s">
        <v>53</v>
      </c>
      <c>
        <f>(M42*21)/100</f>
      </c>
      <c t="s">
        <v>27</v>
      </c>
    </row>
    <row r="43" spans="1:5" ht="12.75">
      <c r="A43" s="35" t="s">
        <v>54</v>
      </c>
      <c r="E43" s="39" t="s">
        <v>5</v>
      </c>
    </row>
    <row r="44" spans="1:5" ht="12.75">
      <c r="A44" s="35" t="s">
        <v>55</v>
      </c>
      <c r="E44" s="40" t="s">
        <v>2391</v>
      </c>
    </row>
    <row r="45" spans="1:5" ht="191.25">
      <c r="A45" t="s">
        <v>56</v>
      </c>
      <c r="E45" s="39" t="s">
        <v>1508</v>
      </c>
    </row>
    <row r="46" spans="1:16" ht="12.75">
      <c r="A46" t="s">
        <v>49</v>
      </c>
      <c s="34" t="s">
        <v>90</v>
      </c>
      <c s="34" t="s">
        <v>1876</v>
      </c>
      <c s="35" t="s">
        <v>5</v>
      </c>
      <c s="6" t="s">
        <v>1877</v>
      </c>
      <c s="36" t="s">
        <v>52</v>
      </c>
      <c s="37">
        <v>16.24</v>
      </c>
      <c s="36">
        <v>0</v>
      </c>
      <c s="36">
        <f>ROUND(G46*H46,6)</f>
      </c>
      <c r="L46" s="38">
        <v>0</v>
      </c>
      <c s="32">
        <f>ROUND(ROUND(L46,2)*ROUND(G46,3),2)</f>
      </c>
      <c s="36" t="s">
        <v>53</v>
      </c>
      <c>
        <f>(M46*21)/100</f>
      </c>
      <c t="s">
        <v>27</v>
      </c>
    </row>
    <row r="47" spans="1:5" ht="12.75">
      <c r="A47" s="35" t="s">
        <v>54</v>
      </c>
      <c r="E47" s="39" t="s">
        <v>5</v>
      </c>
    </row>
    <row r="48" spans="1:5" ht="12.75">
      <c r="A48" s="35" t="s">
        <v>55</v>
      </c>
      <c r="E48" s="40" t="s">
        <v>2392</v>
      </c>
    </row>
    <row r="49" spans="1:5" ht="242.25">
      <c r="A49" t="s">
        <v>56</v>
      </c>
      <c r="E49" s="39" t="s">
        <v>2038</v>
      </c>
    </row>
    <row r="50" spans="1:16" ht="12.75">
      <c r="A50" t="s">
        <v>49</v>
      </c>
      <c s="34" t="s">
        <v>94</v>
      </c>
      <c s="34" t="s">
        <v>1829</v>
      </c>
      <c s="35" t="s">
        <v>5</v>
      </c>
      <c s="6" t="s">
        <v>1830</v>
      </c>
      <c s="36" t="s">
        <v>52</v>
      </c>
      <c s="37">
        <v>12</v>
      </c>
      <c s="36">
        <v>0</v>
      </c>
      <c s="36">
        <f>ROUND(G50*H50,6)</f>
      </c>
      <c r="L50" s="38">
        <v>0</v>
      </c>
      <c s="32">
        <f>ROUND(ROUND(L50,2)*ROUND(G50,3),2)</f>
      </c>
      <c s="36" t="s">
        <v>53</v>
      </c>
      <c>
        <f>(M50*21)/100</f>
      </c>
      <c t="s">
        <v>27</v>
      </c>
    </row>
    <row r="51" spans="1:5" ht="12.75">
      <c r="A51" s="35" t="s">
        <v>54</v>
      </c>
      <c r="E51" s="39" t="s">
        <v>5</v>
      </c>
    </row>
    <row r="52" spans="1:5" ht="12.75">
      <c r="A52" s="35" t="s">
        <v>55</v>
      </c>
      <c r="E52" s="40" t="s">
        <v>2393</v>
      </c>
    </row>
    <row r="53" spans="1:5" ht="306">
      <c r="A53" t="s">
        <v>56</v>
      </c>
      <c r="E53" s="39" t="s">
        <v>1833</v>
      </c>
    </row>
    <row r="54" spans="1:16" ht="12.75">
      <c r="A54" t="s">
        <v>49</v>
      </c>
      <c s="34" t="s">
        <v>97</v>
      </c>
      <c s="34" t="s">
        <v>1393</v>
      </c>
      <c s="35" t="s">
        <v>5</v>
      </c>
      <c s="6" t="s">
        <v>1394</v>
      </c>
      <c s="36" t="s">
        <v>74</v>
      </c>
      <c s="37">
        <v>1418</v>
      </c>
      <c s="36">
        <v>0</v>
      </c>
      <c s="36">
        <f>ROUND(G54*H54,6)</f>
      </c>
      <c r="L54" s="38">
        <v>0</v>
      </c>
      <c s="32">
        <f>ROUND(ROUND(L54,2)*ROUND(G54,3),2)</f>
      </c>
      <c s="36" t="s">
        <v>53</v>
      </c>
      <c>
        <f>(M54*21)/100</f>
      </c>
      <c t="s">
        <v>27</v>
      </c>
    </row>
    <row r="55" spans="1:5" ht="12.75">
      <c r="A55" s="35" t="s">
        <v>54</v>
      </c>
      <c r="E55" s="39" t="s">
        <v>5</v>
      </c>
    </row>
    <row r="56" spans="1:5" ht="25.5">
      <c r="A56" s="35" t="s">
        <v>55</v>
      </c>
      <c r="E56" s="40" t="s">
        <v>2394</v>
      </c>
    </row>
    <row r="57" spans="1:5" ht="38.25">
      <c r="A57" t="s">
        <v>56</v>
      </c>
      <c r="E57" s="39" t="s">
        <v>1396</v>
      </c>
    </row>
    <row r="58" spans="1:16" ht="12.75">
      <c r="A58" t="s">
        <v>49</v>
      </c>
      <c s="34" t="s">
        <v>101</v>
      </c>
      <c s="34" t="s">
        <v>1754</v>
      </c>
      <c s="35" t="s">
        <v>5</v>
      </c>
      <c s="6" t="s">
        <v>1755</v>
      </c>
      <c s="36" t="s">
        <v>74</v>
      </c>
      <c s="37">
        <v>383</v>
      </c>
      <c s="36">
        <v>0</v>
      </c>
      <c s="36">
        <f>ROUND(G58*H58,6)</f>
      </c>
      <c r="L58" s="38">
        <v>0</v>
      </c>
      <c s="32">
        <f>ROUND(ROUND(L58,2)*ROUND(G58,3),2)</f>
      </c>
      <c s="36" t="s">
        <v>53</v>
      </c>
      <c>
        <f>(M58*21)/100</f>
      </c>
      <c t="s">
        <v>27</v>
      </c>
    </row>
    <row r="59" spans="1:5" ht="12.75">
      <c r="A59" s="35" t="s">
        <v>54</v>
      </c>
      <c r="E59" s="39" t="s">
        <v>5</v>
      </c>
    </row>
    <row r="60" spans="1:5" ht="12.75">
      <c r="A60" s="35" t="s">
        <v>55</v>
      </c>
      <c r="E60" s="40" t="s">
        <v>2395</v>
      </c>
    </row>
    <row r="61" spans="1:5" ht="38.25">
      <c r="A61" t="s">
        <v>56</v>
      </c>
      <c r="E61" s="39" t="s">
        <v>1756</v>
      </c>
    </row>
    <row r="62" spans="1:16" ht="12.75">
      <c r="A62" t="s">
        <v>49</v>
      </c>
      <c s="34" t="s">
        <v>105</v>
      </c>
      <c s="34" t="s">
        <v>1757</v>
      </c>
      <c s="35" t="s">
        <v>5</v>
      </c>
      <c s="6" t="s">
        <v>1758</v>
      </c>
      <c s="36" t="s">
        <v>74</v>
      </c>
      <c s="37">
        <v>383</v>
      </c>
      <c s="36">
        <v>0</v>
      </c>
      <c s="36">
        <f>ROUND(G62*H62,6)</f>
      </c>
      <c r="L62" s="38">
        <v>0</v>
      </c>
      <c s="32">
        <f>ROUND(ROUND(L62,2)*ROUND(G62,3),2)</f>
      </c>
      <c s="36" t="s">
        <v>53</v>
      </c>
      <c>
        <f>(M62*21)/100</f>
      </c>
      <c t="s">
        <v>27</v>
      </c>
    </row>
    <row r="63" spans="1:5" ht="12.75">
      <c r="A63" s="35" t="s">
        <v>54</v>
      </c>
      <c r="E63" s="39" t="s">
        <v>5</v>
      </c>
    </row>
    <row r="64" spans="1:5" ht="12.75">
      <c r="A64" s="35" t="s">
        <v>55</v>
      </c>
      <c r="E64" s="40" t="s">
        <v>2395</v>
      </c>
    </row>
    <row r="65" spans="1:5" ht="25.5">
      <c r="A65" t="s">
        <v>56</v>
      </c>
      <c r="E65" s="39" t="s">
        <v>1759</v>
      </c>
    </row>
    <row r="66" spans="1:16" ht="12.75">
      <c r="A66" t="s">
        <v>49</v>
      </c>
      <c s="34" t="s">
        <v>109</v>
      </c>
      <c s="34" t="s">
        <v>2047</v>
      </c>
      <c s="35" t="s">
        <v>5</v>
      </c>
      <c s="6" t="s">
        <v>2048</v>
      </c>
      <c s="36" t="s">
        <v>74</v>
      </c>
      <c s="37">
        <v>383</v>
      </c>
      <c s="36">
        <v>0</v>
      </c>
      <c s="36">
        <f>ROUND(G66*H66,6)</f>
      </c>
      <c r="L66" s="38">
        <v>0</v>
      </c>
      <c s="32">
        <f>ROUND(ROUND(L66,2)*ROUND(G66,3),2)</f>
      </c>
      <c s="36" t="s">
        <v>53</v>
      </c>
      <c>
        <f>(M66*21)/100</f>
      </c>
      <c t="s">
        <v>27</v>
      </c>
    </row>
    <row r="67" spans="1:5" ht="12.75">
      <c r="A67" s="35" t="s">
        <v>54</v>
      </c>
      <c r="E67" s="39" t="s">
        <v>5</v>
      </c>
    </row>
    <row r="68" spans="1:5" ht="12.75">
      <c r="A68" s="35" t="s">
        <v>55</v>
      </c>
      <c r="E68" s="40" t="s">
        <v>2395</v>
      </c>
    </row>
    <row r="69" spans="1:5" ht="38.25">
      <c r="A69" t="s">
        <v>56</v>
      </c>
      <c r="E69" s="39" t="s">
        <v>2049</v>
      </c>
    </row>
    <row r="70" spans="1:13" ht="12.75">
      <c r="A70" t="s">
        <v>46</v>
      </c>
      <c r="C70" s="31" t="s">
        <v>27</v>
      </c>
      <c r="E70" s="33" t="s">
        <v>985</v>
      </c>
      <c r="J70" s="32">
        <f>0</f>
      </c>
      <c s="32">
        <f>0</f>
      </c>
      <c s="32">
        <f>0+L71+L75+L79+L83+L87</f>
      </c>
      <c s="32">
        <f>0+M71+M75+M79+M83+M87</f>
      </c>
    </row>
    <row r="71" spans="1:16" ht="12.75">
      <c r="A71" t="s">
        <v>49</v>
      </c>
      <c s="34" t="s">
        <v>113</v>
      </c>
      <c s="34" t="s">
        <v>2255</v>
      </c>
      <c s="35" t="s">
        <v>5</v>
      </c>
      <c s="6" t="s">
        <v>2256</v>
      </c>
      <c s="36" t="s">
        <v>52</v>
      </c>
      <c s="37">
        <v>8.48</v>
      </c>
      <c s="36">
        <v>0</v>
      </c>
      <c s="36">
        <f>ROUND(G71*H71,6)</f>
      </c>
      <c r="L71" s="38">
        <v>0</v>
      </c>
      <c s="32">
        <f>ROUND(ROUND(L71,2)*ROUND(G71,3),2)</f>
      </c>
      <c s="36" t="s">
        <v>415</v>
      </c>
      <c>
        <f>(M71*21)/100</f>
      </c>
      <c t="s">
        <v>27</v>
      </c>
    </row>
    <row r="72" spans="1:5" ht="12.75">
      <c r="A72" s="35" t="s">
        <v>54</v>
      </c>
      <c r="E72" s="39" t="s">
        <v>5</v>
      </c>
    </row>
    <row r="73" spans="1:5" ht="12.75">
      <c r="A73" s="35" t="s">
        <v>55</v>
      </c>
      <c r="E73" s="40" t="s">
        <v>2396</v>
      </c>
    </row>
    <row r="74" spans="1:5" ht="38.25">
      <c r="A74" t="s">
        <v>56</v>
      </c>
      <c r="E74" s="39" t="s">
        <v>2258</v>
      </c>
    </row>
    <row r="75" spans="1:16" ht="12.75">
      <c r="A75" t="s">
        <v>49</v>
      </c>
      <c s="34" t="s">
        <v>117</v>
      </c>
      <c s="34" t="s">
        <v>2259</v>
      </c>
      <c s="35" t="s">
        <v>5</v>
      </c>
      <c s="6" t="s">
        <v>2260</v>
      </c>
      <c s="36" t="s">
        <v>65</v>
      </c>
      <c s="37">
        <v>136</v>
      </c>
      <c s="36">
        <v>0</v>
      </c>
      <c s="36">
        <f>ROUND(G75*H75,6)</f>
      </c>
      <c r="L75" s="38">
        <v>0</v>
      </c>
      <c s="32">
        <f>ROUND(ROUND(L75,2)*ROUND(G75,3),2)</f>
      </c>
      <c s="36" t="s">
        <v>53</v>
      </c>
      <c>
        <f>(M75*21)/100</f>
      </c>
      <c t="s">
        <v>27</v>
      </c>
    </row>
    <row r="76" spans="1:5" ht="12.75">
      <c r="A76" s="35" t="s">
        <v>54</v>
      </c>
      <c r="E76" s="39" t="s">
        <v>5</v>
      </c>
    </row>
    <row r="77" spans="1:5" ht="12.75">
      <c r="A77" s="35" t="s">
        <v>55</v>
      </c>
      <c r="E77" s="40" t="s">
        <v>2397</v>
      </c>
    </row>
    <row r="78" spans="1:5" ht="165.75">
      <c r="A78" t="s">
        <v>56</v>
      </c>
      <c r="E78" s="39" t="s">
        <v>1405</v>
      </c>
    </row>
    <row r="79" spans="1:16" ht="12.75">
      <c r="A79" t="s">
        <v>49</v>
      </c>
      <c s="34" t="s">
        <v>120</v>
      </c>
      <c s="34" t="s">
        <v>2262</v>
      </c>
      <c s="35" t="s">
        <v>5</v>
      </c>
      <c s="6" t="s">
        <v>2263</v>
      </c>
      <c s="36" t="s">
        <v>52</v>
      </c>
      <c s="37">
        <v>393</v>
      </c>
      <c s="36">
        <v>0</v>
      </c>
      <c s="36">
        <f>ROUND(G79*H79,6)</f>
      </c>
      <c r="L79" s="38">
        <v>0</v>
      </c>
      <c s="32">
        <f>ROUND(ROUND(L79,2)*ROUND(G79,3),2)</f>
      </c>
      <c s="36" t="s">
        <v>53</v>
      </c>
      <c>
        <f>(M79*21)/100</f>
      </c>
      <c t="s">
        <v>27</v>
      </c>
    </row>
    <row r="80" spans="1:5" ht="12.75">
      <c r="A80" s="35" t="s">
        <v>54</v>
      </c>
      <c r="E80" s="39" t="s">
        <v>5</v>
      </c>
    </row>
    <row r="81" spans="1:5" ht="12.75">
      <c r="A81" s="35" t="s">
        <v>55</v>
      </c>
      <c r="E81" s="40" t="s">
        <v>2398</v>
      </c>
    </row>
    <row r="82" spans="1:5" ht="38.25">
      <c r="A82" t="s">
        <v>56</v>
      </c>
      <c r="E82" s="39" t="s">
        <v>1527</v>
      </c>
    </row>
    <row r="83" spans="1:16" ht="12.75">
      <c r="A83" t="s">
        <v>49</v>
      </c>
      <c s="34" t="s">
        <v>125</v>
      </c>
      <c s="34" t="s">
        <v>2265</v>
      </c>
      <c s="35" t="s">
        <v>5</v>
      </c>
      <c s="6" t="s">
        <v>2266</v>
      </c>
      <c s="36" t="s">
        <v>74</v>
      </c>
      <c s="37">
        <v>137.36</v>
      </c>
      <c s="36">
        <v>0</v>
      </c>
      <c s="36">
        <f>ROUND(G83*H83,6)</f>
      </c>
      <c r="L83" s="38">
        <v>0</v>
      </c>
      <c s="32">
        <f>ROUND(ROUND(L83,2)*ROUND(G83,3),2)</f>
      </c>
      <c s="36" t="s">
        <v>53</v>
      </c>
      <c>
        <f>(M83*21)/100</f>
      </c>
      <c t="s">
        <v>27</v>
      </c>
    </row>
    <row r="84" spans="1:5" ht="12.75">
      <c r="A84" s="35" t="s">
        <v>54</v>
      </c>
      <c r="E84" s="39" t="s">
        <v>5</v>
      </c>
    </row>
    <row r="85" spans="1:5" ht="12.75">
      <c r="A85" s="35" t="s">
        <v>55</v>
      </c>
      <c r="E85" s="40" t="s">
        <v>2399</v>
      </c>
    </row>
    <row r="86" spans="1:5" ht="102">
      <c r="A86" t="s">
        <v>56</v>
      </c>
      <c r="E86" s="39" t="s">
        <v>1764</v>
      </c>
    </row>
    <row r="87" spans="1:16" ht="12.75">
      <c r="A87" t="s">
        <v>49</v>
      </c>
      <c s="34" t="s">
        <v>128</v>
      </c>
      <c s="34" t="s">
        <v>2267</v>
      </c>
      <c s="35" t="s">
        <v>5</v>
      </c>
      <c s="6" t="s">
        <v>2268</v>
      </c>
      <c s="36" t="s">
        <v>74</v>
      </c>
      <c s="37">
        <v>786</v>
      </c>
      <c s="36">
        <v>0</v>
      </c>
      <c s="36">
        <f>ROUND(G87*H87,6)</f>
      </c>
      <c r="L87" s="38">
        <v>0</v>
      </c>
      <c s="32">
        <f>ROUND(ROUND(L87,2)*ROUND(G87,3),2)</f>
      </c>
      <c s="36" t="s">
        <v>53</v>
      </c>
      <c>
        <f>(M87*21)/100</f>
      </c>
      <c t="s">
        <v>27</v>
      </c>
    </row>
    <row r="88" spans="1:5" ht="12.75">
      <c r="A88" s="35" t="s">
        <v>54</v>
      </c>
      <c r="E88" s="39" t="s">
        <v>5</v>
      </c>
    </row>
    <row r="89" spans="1:5" ht="12.75">
      <c r="A89" s="35" t="s">
        <v>55</v>
      </c>
      <c r="E89" s="40" t="s">
        <v>2400</v>
      </c>
    </row>
    <row r="90" spans="1:5" ht="102">
      <c r="A90" t="s">
        <v>56</v>
      </c>
      <c r="E90" s="39" t="s">
        <v>1764</v>
      </c>
    </row>
    <row r="91" spans="1:13" ht="12.75">
      <c r="A91" t="s">
        <v>46</v>
      </c>
      <c r="C91" s="31" t="s">
        <v>67</v>
      </c>
      <c r="E91" s="33" t="s">
        <v>1246</v>
      </c>
      <c r="J91" s="32">
        <f>0</f>
      </c>
      <c s="32">
        <f>0</f>
      </c>
      <c s="32">
        <f>0+L92+L96+L100+L104+L108+L112+L116+L120</f>
      </c>
      <c s="32">
        <f>0+M92+M96+M100+M104+M108+M112+M116+M120</f>
      </c>
    </row>
    <row r="92" spans="1:16" ht="12.75">
      <c r="A92" t="s">
        <v>49</v>
      </c>
      <c s="34" t="s">
        <v>131</v>
      </c>
      <c s="34" t="s">
        <v>2270</v>
      </c>
      <c s="35" t="s">
        <v>5</v>
      </c>
      <c s="6" t="s">
        <v>2271</v>
      </c>
      <c s="36" t="s">
        <v>74</v>
      </c>
      <c s="37">
        <v>345</v>
      </c>
      <c s="36">
        <v>0</v>
      </c>
      <c s="36">
        <f>ROUND(G92*H92,6)</f>
      </c>
      <c r="L92" s="38">
        <v>0</v>
      </c>
      <c s="32">
        <f>ROUND(ROUND(L92,2)*ROUND(G92,3),2)</f>
      </c>
      <c s="36" t="s">
        <v>53</v>
      </c>
      <c>
        <f>(M92*21)/100</f>
      </c>
      <c t="s">
        <v>27</v>
      </c>
    </row>
    <row r="93" spans="1:5" ht="12.75">
      <c r="A93" s="35" t="s">
        <v>54</v>
      </c>
      <c r="E93" s="39" t="s">
        <v>5</v>
      </c>
    </row>
    <row r="94" spans="1:5" ht="12.75">
      <c r="A94" s="35" t="s">
        <v>55</v>
      </c>
      <c r="E94" s="40" t="s">
        <v>2401</v>
      </c>
    </row>
    <row r="95" spans="1:5" ht="127.5">
      <c r="A95" t="s">
        <v>56</v>
      </c>
      <c r="E95" s="39" t="s">
        <v>1287</v>
      </c>
    </row>
    <row r="96" spans="1:16" ht="12.75">
      <c r="A96" t="s">
        <v>49</v>
      </c>
      <c s="34" t="s">
        <v>135</v>
      </c>
      <c s="34" t="s">
        <v>2273</v>
      </c>
      <c s="35" t="s">
        <v>5</v>
      </c>
      <c s="6" t="s">
        <v>2274</v>
      </c>
      <c s="36" t="s">
        <v>74</v>
      </c>
      <c s="37">
        <v>2204</v>
      </c>
      <c s="36">
        <v>0</v>
      </c>
      <c s="36">
        <f>ROUND(G96*H96,6)</f>
      </c>
      <c r="L96" s="38">
        <v>0</v>
      </c>
      <c s="32">
        <f>ROUND(ROUND(L96,2)*ROUND(G96,3),2)</f>
      </c>
      <c s="36" t="s">
        <v>53</v>
      </c>
      <c>
        <f>(M96*21)/100</f>
      </c>
      <c t="s">
        <v>27</v>
      </c>
    </row>
    <row r="97" spans="1:5" ht="12.75">
      <c r="A97" s="35" t="s">
        <v>54</v>
      </c>
      <c r="E97" s="39" t="s">
        <v>5</v>
      </c>
    </row>
    <row r="98" spans="1:5" ht="12.75">
      <c r="A98" s="35" t="s">
        <v>55</v>
      </c>
      <c r="E98" s="40" t="s">
        <v>2402</v>
      </c>
    </row>
    <row r="99" spans="1:5" ht="51">
      <c r="A99" t="s">
        <v>56</v>
      </c>
      <c r="E99" s="39" t="s">
        <v>1459</v>
      </c>
    </row>
    <row r="100" spans="1:16" ht="12.75">
      <c r="A100" t="s">
        <v>49</v>
      </c>
      <c s="34" t="s">
        <v>139</v>
      </c>
      <c s="34" t="s">
        <v>2276</v>
      </c>
      <c s="35" t="s">
        <v>5</v>
      </c>
      <c s="6" t="s">
        <v>2277</v>
      </c>
      <c s="36" t="s">
        <v>74</v>
      </c>
      <c s="37">
        <v>786</v>
      </c>
      <c s="36">
        <v>0</v>
      </c>
      <c s="36">
        <f>ROUND(G100*H100,6)</f>
      </c>
      <c r="L100" s="38">
        <v>0</v>
      </c>
      <c s="32">
        <f>ROUND(ROUND(L100,2)*ROUND(G100,3),2)</f>
      </c>
      <c s="36" t="s">
        <v>53</v>
      </c>
      <c>
        <f>(M100*21)/100</f>
      </c>
      <c t="s">
        <v>27</v>
      </c>
    </row>
    <row r="101" spans="1:5" ht="12.75">
      <c r="A101" s="35" t="s">
        <v>54</v>
      </c>
      <c r="E101" s="39" t="s">
        <v>5</v>
      </c>
    </row>
    <row r="102" spans="1:5" ht="12.75">
      <c r="A102" s="35" t="s">
        <v>55</v>
      </c>
      <c r="E102" s="40" t="s">
        <v>2400</v>
      </c>
    </row>
    <row r="103" spans="1:5" ht="51">
      <c r="A103" t="s">
        <v>56</v>
      </c>
      <c r="E103" s="39" t="s">
        <v>2054</v>
      </c>
    </row>
    <row r="104" spans="1:16" ht="12.75">
      <c r="A104" t="s">
        <v>49</v>
      </c>
      <c s="34" t="s">
        <v>143</v>
      </c>
      <c s="34" t="s">
        <v>2279</v>
      </c>
      <c s="35" t="s">
        <v>5</v>
      </c>
      <c s="6" t="s">
        <v>2280</v>
      </c>
      <c s="36" t="s">
        <v>74</v>
      </c>
      <c s="37">
        <v>786</v>
      </c>
      <c s="36">
        <v>0</v>
      </c>
      <c s="36">
        <f>ROUND(G104*H104,6)</f>
      </c>
      <c r="L104" s="38">
        <v>0</v>
      </c>
      <c s="32">
        <f>ROUND(ROUND(L104,2)*ROUND(G104,3),2)</f>
      </c>
      <c s="36" t="s">
        <v>53</v>
      </c>
      <c>
        <f>(M104*21)/100</f>
      </c>
      <c t="s">
        <v>27</v>
      </c>
    </row>
    <row r="105" spans="1:5" ht="12.75">
      <c r="A105" s="35" t="s">
        <v>54</v>
      </c>
      <c r="E105" s="39" t="s">
        <v>5</v>
      </c>
    </row>
    <row r="106" spans="1:5" ht="12.75">
      <c r="A106" s="35" t="s">
        <v>55</v>
      </c>
      <c r="E106" s="40" t="s">
        <v>2400</v>
      </c>
    </row>
    <row r="107" spans="1:5" ht="140.25">
      <c r="A107" t="s">
        <v>56</v>
      </c>
      <c r="E107" s="39" t="s">
        <v>1296</v>
      </c>
    </row>
    <row r="108" spans="1:16" ht="12.75">
      <c r="A108" t="s">
        <v>49</v>
      </c>
      <c s="34" t="s">
        <v>146</v>
      </c>
      <c s="34" t="s">
        <v>2403</v>
      </c>
      <c s="35" t="s">
        <v>5</v>
      </c>
      <c s="6" t="s">
        <v>2404</v>
      </c>
      <c s="36" t="s">
        <v>74</v>
      </c>
      <c s="37">
        <v>786</v>
      </c>
      <c s="36">
        <v>0</v>
      </c>
      <c s="36">
        <f>ROUND(G108*H108,6)</f>
      </c>
      <c r="L108" s="38">
        <v>0</v>
      </c>
      <c s="32">
        <f>ROUND(ROUND(L108,2)*ROUND(G108,3),2)</f>
      </c>
      <c s="36" t="s">
        <v>53</v>
      </c>
      <c>
        <f>(M108*21)/100</f>
      </c>
      <c t="s">
        <v>27</v>
      </c>
    </row>
    <row r="109" spans="1:5" ht="12.75">
      <c r="A109" s="35" t="s">
        <v>54</v>
      </c>
      <c r="E109" s="39" t="s">
        <v>5</v>
      </c>
    </row>
    <row r="110" spans="1:5" ht="12.75">
      <c r="A110" s="35" t="s">
        <v>55</v>
      </c>
      <c r="E110" s="40" t="s">
        <v>2400</v>
      </c>
    </row>
    <row r="111" spans="1:5" ht="140.25">
      <c r="A111" t="s">
        <v>56</v>
      </c>
      <c r="E111" s="39" t="s">
        <v>1296</v>
      </c>
    </row>
    <row r="112" spans="1:16" ht="12.75">
      <c r="A112" t="s">
        <v>49</v>
      </c>
      <c s="34" t="s">
        <v>149</v>
      </c>
      <c s="34" t="s">
        <v>2287</v>
      </c>
      <c s="35" t="s">
        <v>5</v>
      </c>
      <c s="6" t="s">
        <v>2288</v>
      </c>
      <c s="36" t="s">
        <v>74</v>
      </c>
      <c s="37">
        <v>280</v>
      </c>
      <c s="36">
        <v>0</v>
      </c>
      <c s="36">
        <f>ROUND(G112*H112,6)</f>
      </c>
      <c r="L112" s="38">
        <v>0</v>
      </c>
      <c s="32">
        <f>ROUND(ROUND(L112,2)*ROUND(G112,3),2)</f>
      </c>
      <c s="36" t="s">
        <v>53</v>
      </c>
      <c>
        <f>(M112*21)/100</f>
      </c>
      <c t="s">
        <v>27</v>
      </c>
    </row>
    <row r="113" spans="1:5" ht="12.75">
      <c r="A113" s="35" t="s">
        <v>54</v>
      </c>
      <c r="E113" s="39" t="s">
        <v>5</v>
      </c>
    </row>
    <row r="114" spans="1:5" ht="12.75">
      <c r="A114" s="35" t="s">
        <v>55</v>
      </c>
      <c r="E114" s="40" t="s">
        <v>2405</v>
      </c>
    </row>
    <row r="115" spans="1:5" ht="153">
      <c r="A115" t="s">
        <v>56</v>
      </c>
      <c r="E115" s="39" t="s">
        <v>1468</v>
      </c>
    </row>
    <row r="116" spans="1:16" ht="12.75">
      <c r="A116" t="s">
        <v>49</v>
      </c>
      <c s="34" t="s">
        <v>152</v>
      </c>
      <c s="34" t="s">
        <v>2291</v>
      </c>
      <c s="35" t="s">
        <v>5</v>
      </c>
      <c s="6" t="s">
        <v>2292</v>
      </c>
      <c s="36" t="s">
        <v>74</v>
      </c>
      <c s="37">
        <v>345</v>
      </c>
      <c s="36">
        <v>0</v>
      </c>
      <c s="36">
        <f>ROUND(G116*H116,6)</f>
      </c>
      <c r="L116" s="38">
        <v>0</v>
      </c>
      <c s="32">
        <f>ROUND(ROUND(L116,2)*ROUND(G116,3),2)</f>
      </c>
      <c s="36" t="s">
        <v>53</v>
      </c>
      <c>
        <f>(M116*21)/100</f>
      </c>
      <c t="s">
        <v>27</v>
      </c>
    </row>
    <row r="117" spans="1:5" ht="12.75">
      <c r="A117" s="35" t="s">
        <v>54</v>
      </c>
      <c r="E117" s="39" t="s">
        <v>5</v>
      </c>
    </row>
    <row r="118" spans="1:5" ht="12.75">
      <c r="A118" s="35" t="s">
        <v>55</v>
      </c>
      <c r="E118" s="40" t="s">
        <v>2401</v>
      </c>
    </row>
    <row r="119" spans="1:5" ht="153">
      <c r="A119" t="s">
        <v>56</v>
      </c>
      <c r="E119" s="39" t="s">
        <v>1468</v>
      </c>
    </row>
    <row r="120" spans="1:16" ht="25.5">
      <c r="A120" t="s">
        <v>49</v>
      </c>
      <c s="34" t="s">
        <v>156</v>
      </c>
      <c s="34" t="s">
        <v>2295</v>
      </c>
      <c s="35" t="s">
        <v>5</v>
      </c>
      <c s="6" t="s">
        <v>2296</v>
      </c>
      <c s="36" t="s">
        <v>74</v>
      </c>
      <c s="37">
        <v>7</v>
      </c>
      <c s="36">
        <v>0</v>
      </c>
      <c s="36">
        <f>ROUND(G120*H120,6)</f>
      </c>
      <c r="L120" s="38">
        <v>0</v>
      </c>
      <c s="32">
        <f>ROUND(ROUND(L120,2)*ROUND(G120,3),2)</f>
      </c>
      <c s="36" t="s">
        <v>53</v>
      </c>
      <c>
        <f>(M120*21)/100</f>
      </c>
      <c t="s">
        <v>27</v>
      </c>
    </row>
    <row r="121" spans="1:5" ht="12.75">
      <c r="A121" s="35" t="s">
        <v>54</v>
      </c>
      <c r="E121" s="39" t="s">
        <v>5</v>
      </c>
    </row>
    <row r="122" spans="1:5" ht="12.75">
      <c r="A122" s="35" t="s">
        <v>55</v>
      </c>
      <c r="E122" s="40" t="s">
        <v>2308</v>
      </c>
    </row>
    <row r="123" spans="1:5" ht="153">
      <c r="A123" t="s">
        <v>56</v>
      </c>
      <c r="E123" s="39" t="s">
        <v>1468</v>
      </c>
    </row>
    <row r="124" spans="1:13" ht="12.75">
      <c r="A124" t="s">
        <v>46</v>
      </c>
      <c r="C124" s="31" t="s">
        <v>82</v>
      </c>
      <c r="E124" s="33" t="s">
        <v>1415</v>
      </c>
      <c r="J124" s="32">
        <f>0</f>
      </c>
      <c s="32">
        <f>0</f>
      </c>
      <c s="32">
        <f>0+L125+L129+L133</f>
      </c>
      <c s="32">
        <f>0+M125+M129+M133</f>
      </c>
    </row>
    <row r="125" spans="1:16" ht="12.75">
      <c r="A125" t="s">
        <v>49</v>
      </c>
      <c s="34" t="s">
        <v>159</v>
      </c>
      <c s="34" t="s">
        <v>2111</v>
      </c>
      <c s="35" t="s">
        <v>5</v>
      </c>
      <c s="6" t="s">
        <v>2112</v>
      </c>
      <c s="36" t="s">
        <v>65</v>
      </c>
      <c s="37">
        <v>20</v>
      </c>
      <c s="36">
        <v>0</v>
      </c>
      <c s="36">
        <f>ROUND(G125*H125,6)</f>
      </c>
      <c r="L125" s="38">
        <v>0</v>
      </c>
      <c s="32">
        <f>ROUND(ROUND(L125,2)*ROUND(G125,3),2)</f>
      </c>
      <c s="36" t="s">
        <v>53</v>
      </c>
      <c>
        <f>(M125*21)/100</f>
      </c>
      <c t="s">
        <v>27</v>
      </c>
    </row>
    <row r="126" spans="1:5" ht="12.75">
      <c r="A126" s="35" t="s">
        <v>54</v>
      </c>
      <c r="E126" s="39" t="s">
        <v>5</v>
      </c>
    </row>
    <row r="127" spans="1:5" ht="12.75">
      <c r="A127" s="35" t="s">
        <v>55</v>
      </c>
      <c r="E127" s="40" t="s">
        <v>2406</v>
      </c>
    </row>
    <row r="128" spans="1:5" ht="255">
      <c r="A128" t="s">
        <v>56</v>
      </c>
      <c r="E128" s="39" t="s">
        <v>1419</v>
      </c>
    </row>
    <row r="129" spans="1:16" ht="12.75">
      <c r="A129" t="s">
        <v>49</v>
      </c>
      <c s="34" t="s">
        <v>163</v>
      </c>
      <c s="34" t="s">
        <v>2303</v>
      </c>
      <c s="35" t="s">
        <v>5</v>
      </c>
      <c s="6" t="s">
        <v>2304</v>
      </c>
      <c s="36" t="s">
        <v>80</v>
      </c>
      <c s="37">
        <v>4</v>
      </c>
      <c s="36">
        <v>0</v>
      </c>
      <c s="36">
        <f>ROUND(G129*H129,6)</f>
      </c>
      <c r="L129" s="38">
        <v>0</v>
      </c>
      <c s="32">
        <f>ROUND(ROUND(L129,2)*ROUND(G129,3),2)</f>
      </c>
      <c s="36" t="s">
        <v>53</v>
      </c>
      <c>
        <f>(M129*21)/100</f>
      </c>
      <c t="s">
        <v>27</v>
      </c>
    </row>
    <row r="130" spans="1:5" ht="12.75">
      <c r="A130" s="35" t="s">
        <v>54</v>
      </c>
      <c r="E130" s="39" t="s">
        <v>5</v>
      </c>
    </row>
    <row r="131" spans="1:5" ht="12.75">
      <c r="A131" s="35" t="s">
        <v>55</v>
      </c>
      <c r="E131" s="40" t="s">
        <v>1512</v>
      </c>
    </row>
    <row r="132" spans="1:5" ht="89.25">
      <c r="A132" t="s">
        <v>56</v>
      </c>
      <c r="E132" s="39" t="s">
        <v>2305</v>
      </c>
    </row>
    <row r="133" spans="1:16" ht="12.75">
      <c r="A133" t="s">
        <v>49</v>
      </c>
      <c s="34" t="s">
        <v>167</v>
      </c>
      <c s="34" t="s">
        <v>2306</v>
      </c>
      <c s="35" t="s">
        <v>5</v>
      </c>
      <c s="6" t="s">
        <v>2307</v>
      </c>
      <c s="36" t="s">
        <v>80</v>
      </c>
      <c s="37">
        <v>2</v>
      </c>
      <c s="36">
        <v>0</v>
      </c>
      <c s="36">
        <f>ROUND(G133*H133,6)</f>
      </c>
      <c r="L133" s="38">
        <v>0</v>
      </c>
      <c s="32">
        <f>ROUND(ROUND(L133,2)*ROUND(G133,3),2)</f>
      </c>
      <c s="36" t="s">
        <v>53</v>
      </c>
      <c>
        <f>(M133*21)/100</f>
      </c>
      <c t="s">
        <v>27</v>
      </c>
    </row>
    <row r="134" spans="1:5" ht="12.75">
      <c r="A134" s="35" t="s">
        <v>54</v>
      </c>
      <c r="E134" s="39" t="s">
        <v>5</v>
      </c>
    </row>
    <row r="135" spans="1:5" ht="12.75">
      <c r="A135" s="35" t="s">
        <v>55</v>
      </c>
      <c r="E135" s="40" t="s">
        <v>1209</v>
      </c>
    </row>
    <row r="136" spans="1:5" ht="25.5">
      <c r="A136" t="s">
        <v>56</v>
      </c>
      <c r="E136" s="39" t="s">
        <v>2309</v>
      </c>
    </row>
    <row r="137" spans="1:13" ht="12.75">
      <c r="A137" t="s">
        <v>46</v>
      </c>
      <c r="C137" s="31" t="s">
        <v>86</v>
      </c>
      <c r="E137" s="33" t="s">
        <v>1132</v>
      </c>
      <c r="J137" s="32">
        <f>0</f>
      </c>
      <c s="32">
        <f>0</f>
      </c>
      <c s="32">
        <f>0+L138+L142+L146+L150+L154+L158+L162+L166</f>
      </c>
      <c s="32">
        <f>0+M138+M142+M146+M150+M154+M158+M162+M166</f>
      </c>
    </row>
    <row r="138" spans="1:16" ht="25.5">
      <c r="A138" t="s">
        <v>49</v>
      </c>
      <c s="34" t="s">
        <v>170</v>
      </c>
      <c s="34" t="s">
        <v>2314</v>
      </c>
      <c s="35" t="s">
        <v>5</v>
      </c>
      <c s="6" t="s">
        <v>2315</v>
      </c>
      <c s="36" t="s">
        <v>80</v>
      </c>
      <c s="37">
        <v>6</v>
      </c>
      <c s="36">
        <v>0</v>
      </c>
      <c s="36">
        <f>ROUND(G138*H138,6)</f>
      </c>
      <c r="L138" s="38">
        <v>0</v>
      </c>
      <c s="32">
        <f>ROUND(ROUND(L138,2)*ROUND(G138,3),2)</f>
      </c>
      <c s="36" t="s">
        <v>53</v>
      </c>
      <c>
        <f>(M138*21)/100</f>
      </c>
      <c t="s">
        <v>27</v>
      </c>
    </row>
    <row r="139" spans="1:5" ht="12.75">
      <c r="A139" s="35" t="s">
        <v>54</v>
      </c>
      <c r="E139" s="39" t="s">
        <v>5</v>
      </c>
    </row>
    <row r="140" spans="1:5" ht="12.75">
      <c r="A140" s="35" t="s">
        <v>55</v>
      </c>
      <c r="E140" s="40" t="s">
        <v>1345</v>
      </c>
    </row>
    <row r="141" spans="1:5" ht="25.5">
      <c r="A141" t="s">
        <v>56</v>
      </c>
      <c r="E141" s="39" t="s">
        <v>1804</v>
      </c>
    </row>
    <row r="142" spans="1:16" ht="25.5">
      <c r="A142" t="s">
        <v>49</v>
      </c>
      <c s="34" t="s">
        <v>174</v>
      </c>
      <c s="34" t="s">
        <v>2316</v>
      </c>
      <c s="35" t="s">
        <v>5</v>
      </c>
      <c s="6" t="s">
        <v>2317</v>
      </c>
      <c s="36" t="s">
        <v>80</v>
      </c>
      <c s="37">
        <v>6</v>
      </c>
      <c s="36">
        <v>0</v>
      </c>
      <c s="36">
        <f>ROUND(G142*H142,6)</f>
      </c>
      <c r="L142" s="38">
        <v>0</v>
      </c>
      <c s="32">
        <f>ROUND(ROUND(L142,2)*ROUND(G142,3),2)</f>
      </c>
      <c s="36" t="s">
        <v>53</v>
      </c>
      <c>
        <f>(M142*21)/100</f>
      </c>
      <c t="s">
        <v>27</v>
      </c>
    </row>
    <row r="143" spans="1:5" ht="12.75">
      <c r="A143" s="35" t="s">
        <v>54</v>
      </c>
      <c r="E143" s="39" t="s">
        <v>5</v>
      </c>
    </row>
    <row r="144" spans="1:5" ht="12.75">
      <c r="A144" s="35" t="s">
        <v>55</v>
      </c>
      <c r="E144" s="40" t="s">
        <v>1345</v>
      </c>
    </row>
    <row r="145" spans="1:5" ht="25.5">
      <c r="A145" t="s">
        <v>56</v>
      </c>
      <c r="E145" s="39" t="s">
        <v>2318</v>
      </c>
    </row>
    <row r="146" spans="1:16" ht="25.5">
      <c r="A146" t="s">
        <v>49</v>
      </c>
      <c s="34" t="s">
        <v>178</v>
      </c>
      <c s="34" t="s">
        <v>2319</v>
      </c>
      <c s="35" t="s">
        <v>5</v>
      </c>
      <c s="6" t="s">
        <v>2320</v>
      </c>
      <c s="36" t="s">
        <v>74</v>
      </c>
      <c s="37">
        <v>5</v>
      </c>
      <c s="36">
        <v>0</v>
      </c>
      <c s="36">
        <f>ROUND(G146*H146,6)</f>
      </c>
      <c r="L146" s="38">
        <v>0</v>
      </c>
      <c s="32">
        <f>ROUND(ROUND(L146,2)*ROUND(G146,3),2)</f>
      </c>
      <c s="36" t="s">
        <v>53</v>
      </c>
      <c>
        <f>(M146*21)/100</f>
      </c>
      <c t="s">
        <v>27</v>
      </c>
    </row>
    <row r="147" spans="1:5" ht="12.75">
      <c r="A147" s="35" t="s">
        <v>54</v>
      </c>
      <c r="E147" s="39" t="s">
        <v>5</v>
      </c>
    </row>
    <row r="148" spans="1:5" ht="12.75">
      <c r="A148" s="35" t="s">
        <v>55</v>
      </c>
      <c r="E148" s="40" t="s">
        <v>2407</v>
      </c>
    </row>
    <row r="149" spans="1:5" ht="38.25">
      <c r="A149" t="s">
        <v>56</v>
      </c>
      <c r="E149" s="39" t="s">
        <v>2322</v>
      </c>
    </row>
    <row r="150" spans="1:16" ht="12.75">
      <c r="A150" t="s">
        <v>49</v>
      </c>
      <c s="34" t="s">
        <v>182</v>
      </c>
      <c s="34" t="s">
        <v>2323</v>
      </c>
      <c s="35" t="s">
        <v>5</v>
      </c>
      <c s="6" t="s">
        <v>2324</v>
      </c>
      <c s="36" t="s">
        <v>65</v>
      </c>
      <c s="37">
        <v>12</v>
      </c>
      <c s="36">
        <v>0</v>
      </c>
      <c s="36">
        <f>ROUND(G150*H150,6)</f>
      </c>
      <c r="L150" s="38">
        <v>0</v>
      </c>
      <c s="32">
        <f>ROUND(ROUND(L150,2)*ROUND(G150,3),2)</f>
      </c>
      <c s="36" t="s">
        <v>53</v>
      </c>
      <c>
        <f>(M150*21)/100</f>
      </c>
      <c t="s">
        <v>27</v>
      </c>
    </row>
    <row r="151" spans="1:5" ht="12.75">
      <c r="A151" s="35" t="s">
        <v>54</v>
      </c>
      <c r="E151" s="39" t="s">
        <v>5</v>
      </c>
    </row>
    <row r="152" spans="1:5" ht="12.75">
      <c r="A152" s="35" t="s">
        <v>55</v>
      </c>
      <c r="E152" s="40" t="s">
        <v>2344</v>
      </c>
    </row>
    <row r="153" spans="1:5" ht="38.25">
      <c r="A153" t="s">
        <v>56</v>
      </c>
      <c r="E153" s="39" t="s">
        <v>2326</v>
      </c>
    </row>
    <row r="154" spans="1:16" ht="12.75">
      <c r="A154" t="s">
        <v>49</v>
      </c>
      <c s="34" t="s">
        <v>186</v>
      </c>
      <c s="34" t="s">
        <v>2327</v>
      </c>
      <c s="35" t="s">
        <v>5</v>
      </c>
      <c s="6" t="s">
        <v>2328</v>
      </c>
      <c s="36" t="s">
        <v>65</v>
      </c>
      <c s="37">
        <v>317</v>
      </c>
      <c s="36">
        <v>0</v>
      </c>
      <c s="36">
        <f>ROUND(G154*H154,6)</f>
      </c>
      <c r="L154" s="38">
        <v>0</v>
      </c>
      <c s="32">
        <f>ROUND(ROUND(L154,2)*ROUND(G154,3),2)</f>
      </c>
      <c s="36" t="s">
        <v>53</v>
      </c>
      <c>
        <f>(M154*21)/100</f>
      </c>
      <c t="s">
        <v>27</v>
      </c>
    </row>
    <row r="155" spans="1:5" ht="12.75">
      <c r="A155" s="35" t="s">
        <v>54</v>
      </c>
      <c r="E155" s="39" t="s">
        <v>5</v>
      </c>
    </row>
    <row r="156" spans="1:5" ht="12.75">
      <c r="A156" s="35" t="s">
        <v>55</v>
      </c>
      <c r="E156" s="40" t="s">
        <v>2408</v>
      </c>
    </row>
    <row r="157" spans="1:5" ht="38.25">
      <c r="A157" t="s">
        <v>56</v>
      </c>
      <c r="E157" s="39" t="s">
        <v>2326</v>
      </c>
    </row>
    <row r="158" spans="1:16" ht="12.75">
      <c r="A158" t="s">
        <v>49</v>
      </c>
      <c s="34" t="s">
        <v>190</v>
      </c>
      <c s="34" t="s">
        <v>1807</v>
      </c>
      <c s="35" t="s">
        <v>5</v>
      </c>
      <c s="6" t="s">
        <v>1808</v>
      </c>
      <c s="36" t="s">
        <v>52</v>
      </c>
      <c s="37">
        <v>5.9</v>
      </c>
      <c s="36">
        <v>0</v>
      </c>
      <c s="36">
        <f>ROUND(G158*H158,6)</f>
      </c>
      <c r="L158" s="38">
        <v>0</v>
      </c>
      <c s="32">
        <f>ROUND(ROUND(L158,2)*ROUND(G158,3),2)</f>
      </c>
      <c s="36" t="s">
        <v>53</v>
      </c>
      <c>
        <f>(M158*21)/100</f>
      </c>
      <c t="s">
        <v>27</v>
      </c>
    </row>
    <row r="159" spans="1:5" ht="12.75">
      <c r="A159" s="35" t="s">
        <v>54</v>
      </c>
      <c r="E159" s="39" t="s">
        <v>5</v>
      </c>
    </row>
    <row r="160" spans="1:5" ht="12.75">
      <c r="A160" s="35" t="s">
        <v>55</v>
      </c>
      <c r="E160" s="40" t="s">
        <v>2409</v>
      </c>
    </row>
    <row r="161" spans="1:5" ht="102">
      <c r="A161" t="s">
        <v>56</v>
      </c>
      <c r="E161" s="39" t="s">
        <v>1351</v>
      </c>
    </row>
    <row r="162" spans="1:16" ht="12.75">
      <c r="A162" t="s">
        <v>49</v>
      </c>
      <c s="34" t="s">
        <v>194</v>
      </c>
      <c s="34" t="s">
        <v>2410</v>
      </c>
      <c s="35" t="s">
        <v>5</v>
      </c>
      <c s="6" t="s">
        <v>2411</v>
      </c>
      <c s="36" t="s">
        <v>52</v>
      </c>
      <c s="37">
        <v>2.028</v>
      </c>
      <c s="36">
        <v>0</v>
      </c>
      <c s="36">
        <f>ROUND(G162*H162,6)</f>
      </c>
      <c r="L162" s="38">
        <v>0</v>
      </c>
      <c s="32">
        <f>ROUND(ROUND(L162,2)*ROUND(G162,3),2)</f>
      </c>
      <c s="36" t="s">
        <v>53</v>
      </c>
      <c>
        <f>(M162*21)/100</f>
      </c>
      <c t="s">
        <v>27</v>
      </c>
    </row>
    <row r="163" spans="1:5" ht="12.75">
      <c r="A163" s="35" t="s">
        <v>54</v>
      </c>
      <c r="E163" s="39" t="s">
        <v>5</v>
      </c>
    </row>
    <row r="164" spans="1:5" ht="12.75">
      <c r="A164" s="35" t="s">
        <v>55</v>
      </c>
      <c r="E164" s="40" t="s">
        <v>2412</v>
      </c>
    </row>
    <row r="165" spans="1:5" ht="102">
      <c r="A165" t="s">
        <v>56</v>
      </c>
      <c r="E165" s="39" t="s">
        <v>1351</v>
      </c>
    </row>
    <row r="166" spans="1:16" ht="12.75">
      <c r="A166" t="s">
        <v>49</v>
      </c>
      <c s="34" t="s">
        <v>198</v>
      </c>
      <c s="34" t="s">
        <v>2413</v>
      </c>
      <c s="35" t="s">
        <v>5</v>
      </c>
      <c s="6" t="s">
        <v>2414</v>
      </c>
      <c s="36" t="s">
        <v>65</v>
      </c>
      <c s="37">
        <v>601</v>
      </c>
      <c s="36">
        <v>0</v>
      </c>
      <c s="36">
        <f>ROUND(G166*H166,6)</f>
      </c>
      <c r="L166" s="38">
        <v>0</v>
      </c>
      <c s="32">
        <f>ROUND(ROUND(L166,2)*ROUND(G166,3),2)</f>
      </c>
      <c s="36" t="s">
        <v>53</v>
      </c>
      <c>
        <f>(M166*21)/100</f>
      </c>
      <c t="s">
        <v>27</v>
      </c>
    </row>
    <row r="167" spans="1:5" ht="12.75">
      <c r="A167" s="35" t="s">
        <v>54</v>
      </c>
      <c r="E167" s="39" t="s">
        <v>5</v>
      </c>
    </row>
    <row r="168" spans="1:5" ht="25.5">
      <c r="A168" s="35" t="s">
        <v>55</v>
      </c>
      <c r="E168" s="40" t="s">
        <v>2415</v>
      </c>
    </row>
    <row r="169" spans="1:5" ht="38.25">
      <c r="A169" t="s">
        <v>56</v>
      </c>
      <c r="E169" s="39" t="s">
        <v>2416</v>
      </c>
    </row>
    <row r="170" spans="1:13" ht="12.75">
      <c r="A170" t="s">
        <v>46</v>
      </c>
      <c r="C170" s="31" t="s">
        <v>649</v>
      </c>
      <c r="E170" s="33" t="s">
        <v>2348</v>
      </c>
      <c r="J170" s="32">
        <f>0</f>
      </c>
      <c s="32">
        <f>0</f>
      </c>
      <c s="32">
        <f>0+L171+L175+L179+L183</f>
      </c>
      <c s="32">
        <f>0+M171+M175+M179+M183</f>
      </c>
    </row>
    <row r="171" spans="1:16" ht="25.5">
      <c r="A171" t="s">
        <v>49</v>
      </c>
      <c s="34" t="s">
        <v>202</v>
      </c>
      <c s="34" t="s">
        <v>1727</v>
      </c>
      <c s="35" t="s">
        <v>652</v>
      </c>
      <c s="6" t="s">
        <v>1728</v>
      </c>
      <c s="36" t="s">
        <v>654</v>
      </c>
      <c s="37">
        <v>793.8</v>
      </c>
      <c s="36">
        <v>0</v>
      </c>
      <c s="36">
        <f>ROUND(G171*H171,6)</f>
      </c>
      <c r="L171" s="38">
        <v>0</v>
      </c>
      <c s="32">
        <f>ROUND(ROUND(L171,2)*ROUND(G171,3),2)</f>
      </c>
      <c s="36" t="s">
        <v>655</v>
      </c>
      <c>
        <f>(M171*21)/100</f>
      </c>
      <c t="s">
        <v>27</v>
      </c>
    </row>
    <row r="172" spans="1:5" ht="12.75">
      <c r="A172" s="35" t="s">
        <v>54</v>
      </c>
      <c r="E172" s="39" t="s">
        <v>656</v>
      </c>
    </row>
    <row r="173" spans="1:5" ht="12.75">
      <c r="A173" s="35" t="s">
        <v>55</v>
      </c>
      <c r="E173" s="40" t="s">
        <v>2417</v>
      </c>
    </row>
    <row r="174" spans="1:5" ht="165.75">
      <c r="A174" t="s">
        <v>56</v>
      </c>
      <c r="E174" s="39" t="s">
        <v>657</v>
      </c>
    </row>
    <row r="175" spans="1:16" ht="25.5">
      <c r="A175" t="s">
        <v>49</v>
      </c>
      <c s="34" t="s">
        <v>206</v>
      </c>
      <c s="34" t="s">
        <v>1371</v>
      </c>
      <c s="35" t="s">
        <v>652</v>
      </c>
      <c s="6" t="s">
        <v>1372</v>
      </c>
      <c s="36" t="s">
        <v>654</v>
      </c>
      <c s="37">
        <v>148.06</v>
      </c>
      <c s="36">
        <v>0</v>
      </c>
      <c s="36">
        <f>ROUND(G175*H175,6)</f>
      </c>
      <c r="L175" s="38">
        <v>0</v>
      </c>
      <c s="32">
        <f>ROUND(ROUND(L175,2)*ROUND(G175,3),2)</f>
      </c>
      <c s="36" t="s">
        <v>655</v>
      </c>
      <c>
        <f>(M175*21)/100</f>
      </c>
      <c t="s">
        <v>27</v>
      </c>
    </row>
    <row r="176" spans="1:5" ht="12.75">
      <c r="A176" s="35" t="s">
        <v>54</v>
      </c>
      <c r="E176" s="39" t="s">
        <v>656</v>
      </c>
    </row>
    <row r="177" spans="1:5" ht="12.75">
      <c r="A177" s="35" t="s">
        <v>55</v>
      </c>
      <c r="E177" s="40" t="s">
        <v>2418</v>
      </c>
    </row>
    <row r="178" spans="1:5" ht="165.75">
      <c r="A178" t="s">
        <v>56</v>
      </c>
      <c r="E178" s="39" t="s">
        <v>657</v>
      </c>
    </row>
    <row r="179" spans="1:16" ht="25.5">
      <c r="A179" t="s">
        <v>49</v>
      </c>
      <c s="34" t="s">
        <v>210</v>
      </c>
      <c s="34" t="s">
        <v>1375</v>
      </c>
      <c s="35" t="s">
        <v>652</v>
      </c>
      <c s="6" t="s">
        <v>1376</v>
      </c>
      <c s="36" t="s">
        <v>654</v>
      </c>
      <c s="37">
        <v>93.17</v>
      </c>
      <c s="36">
        <v>0</v>
      </c>
      <c s="36">
        <f>ROUND(G179*H179,6)</f>
      </c>
      <c r="L179" s="38">
        <v>0</v>
      </c>
      <c s="32">
        <f>ROUND(ROUND(L179,2)*ROUND(G179,3),2)</f>
      </c>
      <c s="36" t="s">
        <v>655</v>
      </c>
      <c>
        <f>(M179*21)/100</f>
      </c>
      <c t="s">
        <v>27</v>
      </c>
    </row>
    <row r="180" spans="1:5" ht="12.75">
      <c r="A180" s="35" t="s">
        <v>54</v>
      </c>
      <c r="E180" s="39" t="s">
        <v>656</v>
      </c>
    </row>
    <row r="181" spans="1:5" ht="12.75">
      <c r="A181" s="35" t="s">
        <v>55</v>
      </c>
      <c r="E181" s="40" t="s">
        <v>2419</v>
      </c>
    </row>
    <row r="182" spans="1:5" ht="165.75">
      <c r="A182" t="s">
        <v>56</v>
      </c>
      <c r="E182" s="39" t="s">
        <v>657</v>
      </c>
    </row>
    <row r="183" spans="1:16" ht="38.25">
      <c r="A183" t="s">
        <v>49</v>
      </c>
      <c s="34" t="s">
        <v>214</v>
      </c>
      <c s="34" t="s">
        <v>2420</v>
      </c>
      <c s="35" t="s">
        <v>652</v>
      </c>
      <c s="6" t="s">
        <v>2421</v>
      </c>
      <c s="36" t="s">
        <v>654</v>
      </c>
      <c s="37">
        <v>1.3</v>
      </c>
      <c s="36">
        <v>0</v>
      </c>
      <c s="36">
        <f>ROUND(G183*H183,6)</f>
      </c>
      <c r="L183" s="38">
        <v>0</v>
      </c>
      <c s="32">
        <f>ROUND(ROUND(L183,2)*ROUND(G183,3),2)</f>
      </c>
      <c s="36" t="s">
        <v>655</v>
      </c>
      <c>
        <f>(M183*21)/100</f>
      </c>
      <c t="s">
        <v>27</v>
      </c>
    </row>
    <row r="184" spans="1:5" ht="38.25">
      <c r="A184" s="35" t="s">
        <v>54</v>
      </c>
      <c r="E184" s="39" t="s">
        <v>2422</v>
      </c>
    </row>
    <row r="185" spans="1:5" ht="12.75">
      <c r="A185" s="35" t="s">
        <v>55</v>
      </c>
      <c r="E185" s="40" t="s">
        <v>2423</v>
      </c>
    </row>
    <row r="186" spans="1:5" ht="165.75">
      <c r="A186" t="s">
        <v>56</v>
      </c>
      <c r="E186"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COUNTIFS(L8:L335,"=0",A8:A335,"P")+COUNTIFS(L8:L335,"",A8:A335,"P")+SUM(Q8:Q335)</f>
      </c>
    </row>
    <row r="8" spans="1:13" ht="12.75">
      <c r="A8" t="s">
        <v>44</v>
      </c>
      <c r="C8" s="28" t="s">
        <v>339</v>
      </c>
      <c r="E8" s="30" t="s">
        <v>338</v>
      </c>
      <c r="J8" s="29">
        <f>0+J9+J26</f>
      </c>
      <c s="29">
        <f>0+K9+K26</f>
      </c>
      <c s="29">
        <f>0+L9+L26</f>
      </c>
      <c s="29">
        <f>0+M9+M26</f>
      </c>
    </row>
    <row r="9" spans="1:13" ht="12.75">
      <c r="A9" t="s">
        <v>46</v>
      </c>
      <c r="C9" s="31" t="s">
        <v>47</v>
      </c>
      <c r="E9" s="33" t="s">
        <v>48</v>
      </c>
      <c r="J9" s="32">
        <f>0</f>
      </c>
      <c s="32">
        <f>0</f>
      </c>
      <c s="32">
        <f>0+L10+L14+L18+L22</f>
      </c>
      <c s="32">
        <f>0+M10+M14+M18+M22</f>
      </c>
    </row>
    <row r="10" spans="1:16" ht="12.75">
      <c r="A10" t="s">
        <v>49</v>
      </c>
      <c s="34" t="s">
        <v>47</v>
      </c>
      <c s="34" t="s">
        <v>50</v>
      </c>
      <c s="35" t="s">
        <v>5</v>
      </c>
      <c s="6" t="s">
        <v>51</v>
      </c>
      <c s="36" t="s">
        <v>52</v>
      </c>
      <c s="37">
        <v>26.25</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v>
      </c>
    </row>
    <row r="14" spans="1:16" ht="12.75">
      <c r="A14" t="s">
        <v>49</v>
      </c>
      <c s="34" t="s">
        <v>27</v>
      </c>
      <c s="34" t="s">
        <v>58</v>
      </c>
      <c s="35" t="s">
        <v>5</v>
      </c>
      <c s="6" t="s">
        <v>59</v>
      </c>
      <c s="36" t="s">
        <v>52</v>
      </c>
      <c s="37">
        <v>10.5</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44.25">
      <c r="A17" t="s">
        <v>56</v>
      </c>
      <c r="E17" s="39" t="s">
        <v>57</v>
      </c>
    </row>
    <row r="18" spans="1:16" ht="12.75">
      <c r="A18" t="s">
        <v>49</v>
      </c>
      <c s="34" t="s">
        <v>26</v>
      </c>
      <c s="34" t="s">
        <v>60</v>
      </c>
      <c s="35" t="s">
        <v>5</v>
      </c>
      <c s="6" t="s">
        <v>61</v>
      </c>
      <c s="36" t="s">
        <v>52</v>
      </c>
      <c s="37">
        <v>54</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344.25">
      <c r="A21" t="s">
        <v>56</v>
      </c>
      <c r="E21" s="39" t="s">
        <v>57</v>
      </c>
    </row>
    <row r="22" spans="1:16" ht="12.75">
      <c r="A22" t="s">
        <v>49</v>
      </c>
      <c s="34" t="s">
        <v>62</v>
      </c>
      <c s="34" t="s">
        <v>63</v>
      </c>
      <c s="35" t="s">
        <v>5</v>
      </c>
      <c s="6" t="s">
        <v>64</v>
      </c>
      <c s="36" t="s">
        <v>65</v>
      </c>
      <c s="37">
        <v>39</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25.5">
      <c r="A25" t="s">
        <v>56</v>
      </c>
      <c r="E25" s="39" t="s">
        <v>66</v>
      </c>
    </row>
    <row r="26" spans="1:13" ht="12.75">
      <c r="A26" t="s">
        <v>46</v>
      </c>
      <c r="C26" s="31" t="s">
        <v>76</v>
      </c>
      <c r="E26" s="33" t="s">
        <v>77</v>
      </c>
      <c r="J26" s="32">
        <f>0</f>
      </c>
      <c s="32">
        <f>0</f>
      </c>
      <c s="32">
        <f>0+L27+L31+L35+L39+L43+L47+L51+L55+L59+L63+L67+L71+L75+L79+L83+L87+L91+L95+L99+L103+L107+L111+L115+L119+L123+L127+L131+L135+L139+L143+L147+L151+L155+L159+L163+L167+L171+L175+L179+L183+L187+L191+L195+L199+L203+L207+L211+L215+L219+L223+L227+L231+L235+L239+L243+L247+L251+L255+L259+L263+L267+L271+L275+L279+L283+L287+L291+L295+L299+L303+L307+L311+L315+L319+L323+L327+L331+L335</f>
      </c>
      <c s="32">
        <f>0+M27+M31+M35+M39+M43+M47+M51+M55+M59+M63+M67+M71+M75+M79+M83+M87+M91+M95+M99+M103+M107+M111+M115+M119+M123+M127+M131+M135+M139+M143+M147+M151+M155+M159+M163+M167+M171+M175+M179+M183+M187+M191+M195+M199+M203+M207+M211+M215+M219+M223+M227+M231+M235+M239+M243+M247+M251+M255+M259+M263+M267+M271+M275+M279+M283+M287+M291+M295+M299+M303+M307+M311+M315+M319+M323+M327+M331+M335</f>
      </c>
    </row>
    <row r="27" spans="1:16" ht="25.5">
      <c r="A27" t="s">
        <v>49</v>
      </c>
      <c s="34" t="s">
        <v>67</v>
      </c>
      <c s="34" t="s">
        <v>78</v>
      </c>
      <c s="35" t="s">
        <v>5</v>
      </c>
      <c s="6" t="s">
        <v>79</v>
      </c>
      <c s="36" t="s">
        <v>80</v>
      </c>
      <c s="37">
        <v>213</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76.5">
      <c r="A30" t="s">
        <v>56</v>
      </c>
      <c r="E30" s="39" t="s">
        <v>81</v>
      </c>
    </row>
    <row r="31" spans="1:16" ht="12.75">
      <c r="A31" t="s">
        <v>49</v>
      </c>
      <c s="34" t="s">
        <v>71</v>
      </c>
      <c s="34" t="s">
        <v>91</v>
      </c>
      <c s="35" t="s">
        <v>5</v>
      </c>
      <c s="6" t="s">
        <v>92</v>
      </c>
      <c s="36" t="s">
        <v>65</v>
      </c>
      <c s="37">
        <v>25</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102">
      <c r="A34" t="s">
        <v>56</v>
      </c>
      <c r="E34" s="39" t="s">
        <v>93</v>
      </c>
    </row>
    <row r="35" spans="1:16" ht="12.75">
      <c r="A35" t="s">
        <v>49</v>
      </c>
      <c s="34" t="s">
        <v>76</v>
      </c>
      <c s="34" t="s">
        <v>95</v>
      </c>
      <c s="35" t="s">
        <v>5</v>
      </c>
      <c s="6" t="s">
        <v>96</v>
      </c>
      <c s="36" t="s">
        <v>65</v>
      </c>
      <c s="37">
        <v>125</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02">
      <c r="A38" t="s">
        <v>56</v>
      </c>
      <c r="E38" s="39" t="s">
        <v>93</v>
      </c>
    </row>
    <row r="39" spans="1:16" ht="12.75">
      <c r="A39" t="s">
        <v>49</v>
      </c>
      <c s="34" t="s">
        <v>82</v>
      </c>
      <c s="34" t="s">
        <v>98</v>
      </c>
      <c s="35" t="s">
        <v>5</v>
      </c>
      <c s="6" t="s">
        <v>99</v>
      </c>
      <c s="36" t="s">
        <v>65</v>
      </c>
      <c s="37">
        <v>352</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76.5">
      <c r="A42" t="s">
        <v>56</v>
      </c>
      <c r="E42" s="39" t="s">
        <v>100</v>
      </c>
    </row>
    <row r="43" spans="1:16" ht="12.75">
      <c r="A43" t="s">
        <v>49</v>
      </c>
      <c s="34" t="s">
        <v>86</v>
      </c>
      <c s="34" t="s">
        <v>102</v>
      </c>
      <c s="35" t="s">
        <v>5</v>
      </c>
      <c s="6" t="s">
        <v>103</v>
      </c>
      <c s="36" t="s">
        <v>65</v>
      </c>
      <c s="37">
        <v>150</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53">
      <c r="A46" t="s">
        <v>56</v>
      </c>
      <c r="E46" s="39" t="s">
        <v>104</v>
      </c>
    </row>
    <row r="47" spans="1:16" ht="25.5">
      <c r="A47" t="s">
        <v>49</v>
      </c>
      <c s="34" t="s">
        <v>90</v>
      </c>
      <c s="34" t="s">
        <v>106</v>
      </c>
      <c s="35" t="s">
        <v>5</v>
      </c>
      <c s="6" t="s">
        <v>107</v>
      </c>
      <c s="36" t="s">
        <v>80</v>
      </c>
      <c s="37">
        <v>10</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38.25">
      <c r="A50" t="s">
        <v>56</v>
      </c>
      <c r="E50" s="39" t="s">
        <v>108</v>
      </c>
    </row>
    <row r="51" spans="1:16" ht="25.5">
      <c r="A51" t="s">
        <v>49</v>
      </c>
      <c s="34" t="s">
        <v>94</v>
      </c>
      <c s="34" t="s">
        <v>110</v>
      </c>
      <c s="35" t="s">
        <v>5</v>
      </c>
      <c s="6" t="s">
        <v>111</v>
      </c>
      <c s="36" t="s">
        <v>80</v>
      </c>
      <c s="37">
        <v>30</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38.25">
      <c r="A54" t="s">
        <v>56</v>
      </c>
      <c r="E54" s="39" t="s">
        <v>112</v>
      </c>
    </row>
    <row r="55" spans="1:16" ht="12.75">
      <c r="A55" t="s">
        <v>49</v>
      </c>
      <c s="34" t="s">
        <v>97</v>
      </c>
      <c s="34" t="s">
        <v>114</v>
      </c>
      <c s="35" t="s">
        <v>5</v>
      </c>
      <c s="6" t="s">
        <v>115</v>
      </c>
      <c s="36" t="s">
        <v>80</v>
      </c>
      <c s="37">
        <v>16</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02">
      <c r="A58" t="s">
        <v>56</v>
      </c>
      <c r="E58" s="39" t="s">
        <v>116</v>
      </c>
    </row>
    <row r="59" spans="1:16" ht="25.5">
      <c r="A59" t="s">
        <v>49</v>
      </c>
      <c s="34" t="s">
        <v>101</v>
      </c>
      <c s="34" t="s">
        <v>118</v>
      </c>
      <c s="35" t="s">
        <v>5</v>
      </c>
      <c s="6" t="s">
        <v>119</v>
      </c>
      <c s="36" t="s">
        <v>80</v>
      </c>
      <c s="37">
        <v>8</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02">
      <c r="A62" t="s">
        <v>56</v>
      </c>
      <c r="E62" s="39" t="s">
        <v>93</v>
      </c>
    </row>
    <row r="63" spans="1:16" ht="12.75">
      <c r="A63" t="s">
        <v>49</v>
      </c>
      <c s="34" t="s">
        <v>105</v>
      </c>
      <c s="34" t="s">
        <v>121</v>
      </c>
      <c s="35" t="s">
        <v>5</v>
      </c>
      <c s="6" t="s">
        <v>122</v>
      </c>
      <c s="36" t="s">
        <v>123</v>
      </c>
      <c s="37">
        <v>8.849</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76.5">
      <c r="A66" t="s">
        <v>56</v>
      </c>
      <c r="E66" s="39" t="s">
        <v>124</v>
      </c>
    </row>
    <row r="67" spans="1:16" ht="12.75">
      <c r="A67" t="s">
        <v>49</v>
      </c>
      <c s="34" t="s">
        <v>109</v>
      </c>
      <c s="34" t="s">
        <v>340</v>
      </c>
      <c s="35" t="s">
        <v>5</v>
      </c>
      <c s="6" t="s">
        <v>341</v>
      </c>
      <c s="36" t="s">
        <v>123</v>
      </c>
      <c s="37">
        <v>6.12</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76.5">
      <c r="A70" t="s">
        <v>56</v>
      </c>
      <c r="E70" s="39" t="s">
        <v>124</v>
      </c>
    </row>
    <row r="71" spans="1:16" ht="12.75">
      <c r="A71" t="s">
        <v>49</v>
      </c>
      <c s="34" t="s">
        <v>113</v>
      </c>
      <c s="34" t="s">
        <v>126</v>
      </c>
      <c s="35" t="s">
        <v>5</v>
      </c>
      <c s="6" t="s">
        <v>127</v>
      </c>
      <c s="36" t="s">
        <v>123</v>
      </c>
      <c s="37">
        <v>2.7</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76.5">
      <c r="A74" t="s">
        <v>56</v>
      </c>
      <c r="E74" s="39" t="s">
        <v>124</v>
      </c>
    </row>
    <row r="75" spans="1:16" ht="12.75">
      <c r="A75" t="s">
        <v>49</v>
      </c>
      <c s="34" t="s">
        <v>117</v>
      </c>
      <c s="34" t="s">
        <v>129</v>
      </c>
      <c s="35" t="s">
        <v>5</v>
      </c>
      <c s="6" t="s">
        <v>130</v>
      </c>
      <c s="36" t="s">
        <v>123</v>
      </c>
      <c s="37">
        <v>10.8</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76.5">
      <c r="A78" t="s">
        <v>56</v>
      </c>
      <c r="E78" s="39" t="s">
        <v>124</v>
      </c>
    </row>
    <row r="79" spans="1:16" ht="12.75">
      <c r="A79" t="s">
        <v>49</v>
      </c>
      <c s="34" t="s">
        <v>120</v>
      </c>
      <c s="34" t="s">
        <v>132</v>
      </c>
      <c s="35" t="s">
        <v>5</v>
      </c>
      <c s="6" t="s">
        <v>133</v>
      </c>
      <c s="36" t="s">
        <v>123</v>
      </c>
      <c s="37">
        <v>8.849</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216.75">
      <c r="A82" t="s">
        <v>56</v>
      </c>
      <c r="E82" s="39" t="s">
        <v>134</v>
      </c>
    </row>
    <row r="83" spans="1:16" ht="12.75">
      <c r="A83" t="s">
        <v>49</v>
      </c>
      <c s="34" t="s">
        <v>125</v>
      </c>
      <c s="34" t="s">
        <v>136</v>
      </c>
      <c s="35" t="s">
        <v>5</v>
      </c>
      <c s="6" t="s">
        <v>137</v>
      </c>
      <c s="36" t="s">
        <v>123</v>
      </c>
      <c s="37">
        <v>8.849</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27.5">
      <c r="A86" t="s">
        <v>56</v>
      </c>
      <c r="E86" s="39" t="s">
        <v>138</v>
      </c>
    </row>
    <row r="87" spans="1:16" ht="12.75">
      <c r="A87" t="s">
        <v>49</v>
      </c>
      <c s="34" t="s">
        <v>128</v>
      </c>
      <c s="34" t="s">
        <v>342</v>
      </c>
      <c s="35" t="s">
        <v>5</v>
      </c>
      <c s="6" t="s">
        <v>343</v>
      </c>
      <c s="36" t="s">
        <v>123</v>
      </c>
      <c s="37">
        <v>6.12</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204">
      <c r="A90" t="s">
        <v>56</v>
      </c>
      <c r="E90" s="39" t="s">
        <v>142</v>
      </c>
    </row>
    <row r="91" spans="1:16" ht="12.75">
      <c r="A91" t="s">
        <v>49</v>
      </c>
      <c s="34" t="s">
        <v>131</v>
      </c>
      <c s="34" t="s">
        <v>344</v>
      </c>
      <c s="35" t="s">
        <v>5</v>
      </c>
      <c s="6" t="s">
        <v>345</v>
      </c>
      <c s="36" t="s">
        <v>123</v>
      </c>
      <c s="37">
        <v>6.12</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27.5">
      <c r="A94" t="s">
        <v>56</v>
      </c>
      <c r="E94" s="39" t="s">
        <v>138</v>
      </c>
    </row>
    <row r="95" spans="1:16" ht="12.75">
      <c r="A95" t="s">
        <v>49</v>
      </c>
      <c s="34" t="s">
        <v>135</v>
      </c>
      <c s="34" t="s">
        <v>140</v>
      </c>
      <c s="35" t="s">
        <v>5</v>
      </c>
      <c s="6" t="s">
        <v>141</v>
      </c>
      <c s="36" t="s">
        <v>123</v>
      </c>
      <c s="37">
        <v>2.7</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204">
      <c r="A98" t="s">
        <v>56</v>
      </c>
      <c r="E98" s="39" t="s">
        <v>142</v>
      </c>
    </row>
    <row r="99" spans="1:16" ht="12.75">
      <c r="A99" t="s">
        <v>49</v>
      </c>
      <c s="34" t="s">
        <v>139</v>
      </c>
      <c s="34" t="s">
        <v>144</v>
      </c>
      <c s="35" t="s">
        <v>5</v>
      </c>
      <c s="6" t="s">
        <v>145</v>
      </c>
      <c s="36" t="s">
        <v>123</v>
      </c>
      <c s="37">
        <v>2.7</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27.5">
      <c r="A102" t="s">
        <v>56</v>
      </c>
      <c r="E102" s="39" t="s">
        <v>138</v>
      </c>
    </row>
    <row r="103" spans="1:16" ht="12.75">
      <c r="A103" t="s">
        <v>49</v>
      </c>
      <c s="34" t="s">
        <v>143</v>
      </c>
      <c s="34" t="s">
        <v>147</v>
      </c>
      <c s="35" t="s">
        <v>5</v>
      </c>
      <c s="6" t="s">
        <v>148</v>
      </c>
      <c s="36" t="s">
        <v>123</v>
      </c>
      <c s="37">
        <v>10.8</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204">
      <c r="A106" t="s">
        <v>56</v>
      </c>
      <c r="E106" s="39" t="s">
        <v>142</v>
      </c>
    </row>
    <row r="107" spans="1:16" ht="12.75">
      <c r="A107" t="s">
        <v>49</v>
      </c>
      <c s="34" t="s">
        <v>146</v>
      </c>
      <c s="34" t="s">
        <v>150</v>
      </c>
      <c s="35" t="s">
        <v>5</v>
      </c>
      <c s="6" t="s">
        <v>151</v>
      </c>
      <c s="36" t="s">
        <v>123</v>
      </c>
      <c s="37">
        <v>10.8</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27.5">
      <c r="A110" t="s">
        <v>56</v>
      </c>
      <c r="E110" s="39" t="s">
        <v>138</v>
      </c>
    </row>
    <row r="111" spans="1:16" ht="25.5">
      <c r="A111" t="s">
        <v>49</v>
      </c>
      <c s="34" t="s">
        <v>149</v>
      </c>
      <c s="34" t="s">
        <v>153</v>
      </c>
      <c s="35" t="s">
        <v>5</v>
      </c>
      <c s="6" t="s">
        <v>154</v>
      </c>
      <c s="36" t="s">
        <v>80</v>
      </c>
      <c s="37">
        <v>47</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14.75">
      <c r="A114" t="s">
        <v>56</v>
      </c>
      <c r="E114" s="39" t="s">
        <v>155</v>
      </c>
    </row>
    <row r="115" spans="1:16" ht="25.5">
      <c r="A115" t="s">
        <v>49</v>
      </c>
      <c s="34" t="s">
        <v>152</v>
      </c>
      <c s="34" t="s">
        <v>157</v>
      </c>
      <c s="35" t="s">
        <v>5</v>
      </c>
      <c s="6" t="s">
        <v>158</v>
      </c>
      <c s="36" t="s">
        <v>80</v>
      </c>
      <c s="37">
        <v>14</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14.75">
      <c r="A118" t="s">
        <v>56</v>
      </c>
      <c r="E118" s="39" t="s">
        <v>155</v>
      </c>
    </row>
    <row r="119" spans="1:16" ht="25.5">
      <c r="A119" t="s">
        <v>49</v>
      </c>
      <c s="34" t="s">
        <v>156</v>
      </c>
      <c s="34" t="s">
        <v>160</v>
      </c>
      <c s="35" t="s">
        <v>5</v>
      </c>
      <c s="6" t="s">
        <v>161</v>
      </c>
      <c s="36" t="s">
        <v>80</v>
      </c>
      <c s="37">
        <v>2</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40.25">
      <c r="A122" t="s">
        <v>56</v>
      </c>
      <c r="E122" s="39" t="s">
        <v>162</v>
      </c>
    </row>
    <row r="123" spans="1:16" ht="25.5">
      <c r="A123" t="s">
        <v>49</v>
      </c>
      <c s="34" t="s">
        <v>159</v>
      </c>
      <c s="34" t="s">
        <v>164</v>
      </c>
      <c s="35" t="s">
        <v>5</v>
      </c>
      <c s="6" t="s">
        <v>165</v>
      </c>
      <c s="36" t="s">
        <v>80</v>
      </c>
      <c s="37">
        <v>3</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40.25">
      <c r="A126" t="s">
        <v>56</v>
      </c>
      <c r="E126" s="39" t="s">
        <v>166</v>
      </c>
    </row>
    <row r="127" spans="1:16" ht="25.5">
      <c r="A127" t="s">
        <v>49</v>
      </c>
      <c s="34" t="s">
        <v>163</v>
      </c>
      <c s="34" t="s">
        <v>168</v>
      </c>
      <c s="35" t="s">
        <v>5</v>
      </c>
      <c s="6" t="s">
        <v>169</v>
      </c>
      <c s="36" t="s">
        <v>80</v>
      </c>
      <c s="37">
        <v>2</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40.25">
      <c r="A130" t="s">
        <v>56</v>
      </c>
      <c r="E130" s="39" t="s">
        <v>166</v>
      </c>
    </row>
    <row r="131" spans="1:16" ht="12.75">
      <c r="A131" t="s">
        <v>49</v>
      </c>
      <c s="34" t="s">
        <v>167</v>
      </c>
      <c s="34" t="s">
        <v>346</v>
      </c>
      <c s="35" t="s">
        <v>5</v>
      </c>
      <c s="6" t="s">
        <v>347</v>
      </c>
      <c s="36" t="s">
        <v>80</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02">
      <c r="A134" t="s">
        <v>56</v>
      </c>
      <c r="E134" s="39" t="s">
        <v>348</v>
      </c>
    </row>
    <row r="135" spans="1:16" ht="12.75">
      <c r="A135" t="s">
        <v>49</v>
      </c>
      <c s="34" t="s">
        <v>170</v>
      </c>
      <c s="34" t="s">
        <v>349</v>
      </c>
      <c s="35" t="s">
        <v>5</v>
      </c>
      <c s="6" t="s">
        <v>350</v>
      </c>
      <c s="36" t="s">
        <v>80</v>
      </c>
      <c s="37">
        <v>1</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02">
      <c r="A138" t="s">
        <v>56</v>
      </c>
      <c r="E138" s="39" t="s">
        <v>351</v>
      </c>
    </row>
    <row r="139" spans="1:16" ht="12.75">
      <c r="A139" t="s">
        <v>49</v>
      </c>
      <c s="34" t="s">
        <v>174</v>
      </c>
      <c s="34" t="s">
        <v>191</v>
      </c>
      <c s="35" t="s">
        <v>5</v>
      </c>
      <c s="6" t="s">
        <v>192</v>
      </c>
      <c s="36" t="s">
        <v>80</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56</v>
      </c>
      <c r="E142" s="39" t="s">
        <v>193</v>
      </c>
    </row>
    <row r="143" spans="1:16" ht="12.75">
      <c r="A143" t="s">
        <v>49</v>
      </c>
      <c s="34" t="s">
        <v>178</v>
      </c>
      <c s="34" t="s">
        <v>352</v>
      </c>
      <c s="35" t="s">
        <v>5</v>
      </c>
      <c s="6" t="s">
        <v>353</v>
      </c>
      <c s="36" t="s">
        <v>80</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02">
      <c r="A146" t="s">
        <v>56</v>
      </c>
      <c r="E146" s="39" t="s">
        <v>354</v>
      </c>
    </row>
    <row r="147" spans="1:16" ht="12.75">
      <c r="A147" t="s">
        <v>49</v>
      </c>
      <c s="34" t="s">
        <v>182</v>
      </c>
      <c s="34" t="s">
        <v>355</v>
      </c>
      <c s="35" t="s">
        <v>5</v>
      </c>
      <c s="6" t="s">
        <v>356</v>
      </c>
      <c s="36" t="s">
        <v>80</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02">
      <c r="A150" t="s">
        <v>56</v>
      </c>
      <c r="E150" s="39" t="s">
        <v>357</v>
      </c>
    </row>
    <row r="151" spans="1:16" ht="12.75">
      <c r="A151" t="s">
        <v>49</v>
      </c>
      <c s="34" t="s">
        <v>186</v>
      </c>
      <c s="34" t="s">
        <v>195</v>
      </c>
      <c s="35" t="s">
        <v>5</v>
      </c>
      <c s="6" t="s">
        <v>196</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56</v>
      </c>
      <c r="E154" s="39" t="s">
        <v>197</v>
      </c>
    </row>
    <row r="155" spans="1:16" ht="12.75">
      <c r="A155" t="s">
        <v>49</v>
      </c>
      <c s="34" t="s">
        <v>194</v>
      </c>
      <c s="34" t="s">
        <v>358</v>
      </c>
      <c s="35" t="s">
        <v>5</v>
      </c>
      <c s="6" t="s">
        <v>359</v>
      </c>
      <c s="36" t="s">
        <v>80</v>
      </c>
      <c s="37">
        <v>1</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14.75">
      <c r="A158" t="s">
        <v>56</v>
      </c>
      <c r="E158" s="39" t="s">
        <v>360</v>
      </c>
    </row>
    <row r="159" spans="1:16" ht="12.75">
      <c r="A159" t="s">
        <v>49</v>
      </c>
      <c s="34" t="s">
        <v>198</v>
      </c>
      <c s="34" t="s">
        <v>199</v>
      </c>
      <c s="35" t="s">
        <v>5</v>
      </c>
      <c s="6" t="s">
        <v>200</v>
      </c>
      <c s="36" t="s">
        <v>80</v>
      </c>
      <c s="37">
        <v>1</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56</v>
      </c>
      <c r="E162" s="39" t="s">
        <v>201</v>
      </c>
    </row>
    <row r="163" spans="1:16" ht="12.75">
      <c r="A163" t="s">
        <v>49</v>
      </c>
      <c s="34" t="s">
        <v>202</v>
      </c>
      <c s="34" t="s">
        <v>203</v>
      </c>
      <c s="35" t="s">
        <v>5</v>
      </c>
      <c s="6" t="s">
        <v>204</v>
      </c>
      <c s="36" t="s">
        <v>80</v>
      </c>
      <c s="37">
        <v>2</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02">
      <c r="A166" t="s">
        <v>56</v>
      </c>
      <c r="E166" s="39" t="s">
        <v>205</v>
      </c>
    </row>
    <row r="167" spans="1:16" ht="12.75">
      <c r="A167" t="s">
        <v>49</v>
      </c>
      <c s="34" t="s">
        <v>206</v>
      </c>
      <c s="34" t="s">
        <v>207</v>
      </c>
      <c s="35" t="s">
        <v>5</v>
      </c>
      <c s="6" t="s">
        <v>208</v>
      </c>
      <c s="36" t="s">
        <v>80</v>
      </c>
      <c s="37">
        <v>2</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02">
      <c r="A170" t="s">
        <v>56</v>
      </c>
      <c r="E170" s="39" t="s">
        <v>209</v>
      </c>
    </row>
    <row r="171" spans="1:16" ht="12.75">
      <c r="A171" t="s">
        <v>49</v>
      </c>
      <c s="34" t="s">
        <v>210</v>
      </c>
      <c s="34" t="s">
        <v>211</v>
      </c>
      <c s="35" t="s">
        <v>5</v>
      </c>
      <c s="6" t="s">
        <v>212</v>
      </c>
      <c s="36" t="s">
        <v>80</v>
      </c>
      <c s="37">
        <v>2</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56</v>
      </c>
      <c r="E174" s="39" t="s">
        <v>213</v>
      </c>
    </row>
    <row r="175" spans="1:16" ht="25.5">
      <c r="A175" t="s">
        <v>49</v>
      </c>
      <c s="34" t="s">
        <v>214</v>
      </c>
      <c s="34" t="s">
        <v>361</v>
      </c>
      <c s="35" t="s">
        <v>5</v>
      </c>
      <c s="6" t="s">
        <v>362</v>
      </c>
      <c s="36" t="s">
        <v>80</v>
      </c>
      <c s="37">
        <v>2</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89.25">
      <c r="A178" t="s">
        <v>56</v>
      </c>
      <c r="E178" s="39" t="s">
        <v>363</v>
      </c>
    </row>
    <row r="179" spans="1:16" ht="25.5">
      <c r="A179" t="s">
        <v>49</v>
      </c>
      <c s="34" t="s">
        <v>218</v>
      </c>
      <c s="34" t="s">
        <v>364</v>
      </c>
      <c s="35" t="s">
        <v>5</v>
      </c>
      <c s="6" t="s">
        <v>365</v>
      </c>
      <c s="36" t="s">
        <v>80</v>
      </c>
      <c s="37">
        <v>2</v>
      </c>
      <c s="36">
        <v>0</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89.25">
      <c r="A182" t="s">
        <v>56</v>
      </c>
      <c r="E182" s="39" t="s">
        <v>366</v>
      </c>
    </row>
    <row r="183" spans="1:16" ht="12.75">
      <c r="A183" t="s">
        <v>49</v>
      </c>
      <c s="34" t="s">
        <v>222</v>
      </c>
      <c s="34" t="s">
        <v>367</v>
      </c>
      <c s="35" t="s">
        <v>5</v>
      </c>
      <c s="6" t="s">
        <v>368</v>
      </c>
      <c s="36" t="s">
        <v>80</v>
      </c>
      <c s="37">
        <v>6</v>
      </c>
      <c s="36">
        <v>0</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56</v>
      </c>
      <c r="E186" s="39" t="s">
        <v>369</v>
      </c>
    </row>
    <row r="187" spans="1:16" ht="12.75">
      <c r="A187" t="s">
        <v>49</v>
      </c>
      <c s="34" t="s">
        <v>226</v>
      </c>
      <c s="34" t="s">
        <v>370</v>
      </c>
      <c s="35" t="s">
        <v>5</v>
      </c>
      <c s="6" t="s">
        <v>371</v>
      </c>
      <c s="36" t="s">
        <v>80</v>
      </c>
      <c s="37">
        <v>6</v>
      </c>
      <c s="36">
        <v>0</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56</v>
      </c>
      <c r="E190" s="39" t="s">
        <v>372</v>
      </c>
    </row>
    <row r="191" spans="1:16" ht="12.75">
      <c r="A191" t="s">
        <v>49</v>
      </c>
      <c s="34" t="s">
        <v>230</v>
      </c>
      <c s="34" t="s">
        <v>373</v>
      </c>
      <c s="35" t="s">
        <v>5</v>
      </c>
      <c s="6" t="s">
        <v>374</v>
      </c>
      <c s="36" t="s">
        <v>80</v>
      </c>
      <c s="37">
        <v>6</v>
      </c>
      <c s="36">
        <v>0</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40.25">
      <c r="A194" t="s">
        <v>56</v>
      </c>
      <c r="E194" s="39" t="s">
        <v>375</v>
      </c>
    </row>
    <row r="195" spans="1:16" ht="12.75">
      <c r="A195" t="s">
        <v>49</v>
      </c>
      <c s="34" t="s">
        <v>234</v>
      </c>
      <c s="34" t="s">
        <v>376</v>
      </c>
      <c s="35" t="s">
        <v>5</v>
      </c>
      <c s="6" t="s">
        <v>377</v>
      </c>
      <c s="36" t="s">
        <v>80</v>
      </c>
      <c s="37">
        <v>1</v>
      </c>
      <c s="36">
        <v>0</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14.75">
      <c r="A198" t="s">
        <v>56</v>
      </c>
      <c r="E198" s="39" t="s">
        <v>378</v>
      </c>
    </row>
    <row r="199" spans="1:16" ht="12.75">
      <c r="A199" t="s">
        <v>49</v>
      </c>
      <c s="34" t="s">
        <v>238</v>
      </c>
      <c s="34" t="s">
        <v>379</v>
      </c>
      <c s="35" t="s">
        <v>5</v>
      </c>
      <c s="6" t="s">
        <v>380</v>
      </c>
      <c s="36" t="s">
        <v>80</v>
      </c>
      <c s="37">
        <v>1</v>
      </c>
      <c s="36">
        <v>0</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56</v>
      </c>
      <c r="E202" s="39" t="s">
        <v>381</v>
      </c>
    </row>
    <row r="203" spans="1:16" ht="12.75">
      <c r="A203" t="s">
        <v>49</v>
      </c>
      <c s="34" t="s">
        <v>242</v>
      </c>
      <c s="34" t="s">
        <v>382</v>
      </c>
      <c s="35" t="s">
        <v>5</v>
      </c>
      <c s="6" t="s">
        <v>383</v>
      </c>
      <c s="36" t="s">
        <v>80</v>
      </c>
      <c s="37">
        <v>1</v>
      </c>
      <c s="36">
        <v>0</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40.25">
      <c r="A206" t="s">
        <v>56</v>
      </c>
      <c r="E206" s="39" t="s">
        <v>384</v>
      </c>
    </row>
    <row r="207" spans="1:16" ht="25.5">
      <c r="A207" t="s">
        <v>49</v>
      </c>
      <c s="34" t="s">
        <v>246</v>
      </c>
      <c s="34" t="s">
        <v>385</v>
      </c>
      <c s="35" t="s">
        <v>5</v>
      </c>
      <c s="6" t="s">
        <v>386</v>
      </c>
      <c s="36" t="s">
        <v>80</v>
      </c>
      <c s="37">
        <v>1</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14.75">
      <c r="A210" t="s">
        <v>56</v>
      </c>
      <c r="E210" s="39" t="s">
        <v>387</v>
      </c>
    </row>
    <row r="211" spans="1:16" ht="25.5">
      <c r="A211" t="s">
        <v>49</v>
      </c>
      <c s="34" t="s">
        <v>250</v>
      </c>
      <c s="34" t="s">
        <v>388</v>
      </c>
      <c s="35" t="s">
        <v>5</v>
      </c>
      <c s="6" t="s">
        <v>389</v>
      </c>
      <c s="36" t="s">
        <v>80</v>
      </c>
      <c s="37">
        <v>1</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40.25">
      <c r="A214" t="s">
        <v>56</v>
      </c>
      <c r="E214" s="39" t="s">
        <v>390</v>
      </c>
    </row>
    <row r="215" spans="1:16" ht="25.5">
      <c r="A215" t="s">
        <v>49</v>
      </c>
      <c s="34" t="s">
        <v>254</v>
      </c>
      <c s="34" t="s">
        <v>251</v>
      </c>
      <c s="35" t="s">
        <v>5</v>
      </c>
      <c s="6" t="s">
        <v>252</v>
      </c>
      <c s="36" t="s">
        <v>80</v>
      </c>
      <c s="37">
        <v>1</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53">
      <c r="A218" t="s">
        <v>56</v>
      </c>
      <c r="E218" s="39" t="s">
        <v>253</v>
      </c>
    </row>
    <row r="219" spans="1:16" ht="25.5">
      <c r="A219" t="s">
        <v>49</v>
      </c>
      <c s="34" t="s">
        <v>258</v>
      </c>
      <c s="34" t="s">
        <v>391</v>
      </c>
      <c s="35" t="s">
        <v>5</v>
      </c>
      <c s="6" t="s">
        <v>392</v>
      </c>
      <c s="36" t="s">
        <v>80</v>
      </c>
      <c s="37">
        <v>1</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14.75">
      <c r="A222" t="s">
        <v>56</v>
      </c>
      <c r="E222" s="39" t="s">
        <v>393</v>
      </c>
    </row>
    <row r="223" spans="1:16" ht="12.75">
      <c r="A223" t="s">
        <v>49</v>
      </c>
      <c s="34" t="s">
        <v>262</v>
      </c>
      <c s="34" t="s">
        <v>394</v>
      </c>
      <c s="35" t="s">
        <v>5</v>
      </c>
      <c s="6" t="s">
        <v>395</v>
      </c>
      <c s="36" t="s">
        <v>80</v>
      </c>
      <c s="37">
        <v>1</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65.75">
      <c r="A226" t="s">
        <v>56</v>
      </c>
      <c r="E226" s="39" t="s">
        <v>396</v>
      </c>
    </row>
    <row r="227" spans="1:16" ht="12.75">
      <c r="A227" t="s">
        <v>49</v>
      </c>
      <c s="34" t="s">
        <v>266</v>
      </c>
      <c s="34" t="s">
        <v>397</v>
      </c>
      <c s="35" t="s">
        <v>5</v>
      </c>
      <c s="6" t="s">
        <v>398</v>
      </c>
      <c s="36" t="s">
        <v>80</v>
      </c>
      <c s="37">
        <v>1</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53">
      <c r="A230" t="s">
        <v>56</v>
      </c>
      <c r="E230" s="39" t="s">
        <v>399</v>
      </c>
    </row>
    <row r="231" spans="1:16" ht="12.75">
      <c r="A231" t="s">
        <v>49</v>
      </c>
      <c s="34" t="s">
        <v>270</v>
      </c>
      <c s="34" t="s">
        <v>400</v>
      </c>
      <c s="35" t="s">
        <v>5</v>
      </c>
      <c s="6" t="s">
        <v>401</v>
      </c>
      <c s="36" t="s">
        <v>80</v>
      </c>
      <c s="37">
        <v>1</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14.75">
      <c r="A234" t="s">
        <v>56</v>
      </c>
      <c r="E234" s="39" t="s">
        <v>402</v>
      </c>
    </row>
    <row r="235" spans="1:16" ht="12.75">
      <c r="A235" t="s">
        <v>49</v>
      </c>
      <c s="34" t="s">
        <v>274</v>
      </c>
      <c s="34" t="s">
        <v>403</v>
      </c>
      <c s="35" t="s">
        <v>5</v>
      </c>
      <c s="6" t="s">
        <v>404</v>
      </c>
      <c s="36" t="s">
        <v>80</v>
      </c>
      <c s="37">
        <v>1</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27.5">
      <c r="A238" t="s">
        <v>56</v>
      </c>
      <c r="E238" s="39" t="s">
        <v>405</v>
      </c>
    </row>
    <row r="239" spans="1:16" ht="12.75">
      <c r="A239" t="s">
        <v>49</v>
      </c>
      <c s="34" t="s">
        <v>279</v>
      </c>
      <c s="34" t="s">
        <v>263</v>
      </c>
      <c s="35" t="s">
        <v>5</v>
      </c>
      <c s="6" t="s">
        <v>264</v>
      </c>
      <c s="36" t="s">
        <v>80</v>
      </c>
      <c s="37">
        <v>1</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53">
      <c r="A242" t="s">
        <v>56</v>
      </c>
      <c r="E242" s="39" t="s">
        <v>265</v>
      </c>
    </row>
    <row r="243" spans="1:16" ht="12.75">
      <c r="A243" t="s">
        <v>49</v>
      </c>
      <c s="34" t="s">
        <v>283</v>
      </c>
      <c s="34" t="s">
        <v>406</v>
      </c>
      <c s="35" t="s">
        <v>5</v>
      </c>
      <c s="6" t="s">
        <v>407</v>
      </c>
      <c s="36" t="s">
        <v>80</v>
      </c>
      <c s="37">
        <v>2</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14.75">
      <c r="A246" t="s">
        <v>56</v>
      </c>
      <c r="E246" s="39" t="s">
        <v>408</v>
      </c>
    </row>
    <row r="247" spans="1:16" ht="12.75">
      <c r="A247" t="s">
        <v>49</v>
      </c>
      <c s="34" t="s">
        <v>287</v>
      </c>
      <c s="34" t="s">
        <v>267</v>
      </c>
      <c s="35" t="s">
        <v>5</v>
      </c>
      <c s="6" t="s">
        <v>268</v>
      </c>
      <c s="36" t="s">
        <v>80</v>
      </c>
      <c s="37">
        <v>2</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53">
      <c r="A250" t="s">
        <v>56</v>
      </c>
      <c r="E250" s="39" t="s">
        <v>269</v>
      </c>
    </row>
    <row r="251" spans="1:16" ht="12.75">
      <c r="A251" t="s">
        <v>49</v>
      </c>
      <c s="34" t="s">
        <v>295</v>
      </c>
      <c s="34" t="s">
        <v>271</v>
      </c>
      <c s="35" t="s">
        <v>5</v>
      </c>
      <c s="6" t="s">
        <v>272</v>
      </c>
      <c s="36" t="s">
        <v>80</v>
      </c>
      <c s="37">
        <v>1</v>
      </c>
      <c s="36">
        <v>0</v>
      </c>
      <c s="36">
        <f>ROUND(G251*H251,6)</f>
      </c>
      <c r="L251" s="38">
        <v>0</v>
      </c>
      <c s="32">
        <f>ROUND(ROUND(L251,2)*ROUND(G251,3),2)</f>
      </c>
      <c s="36" t="s">
        <v>53</v>
      </c>
      <c>
        <f>(M251*21)/100</f>
      </c>
      <c t="s">
        <v>27</v>
      </c>
    </row>
    <row r="252" spans="1:5" ht="12.75">
      <c r="A252" s="35" t="s">
        <v>54</v>
      </c>
      <c r="E252" s="39" t="s">
        <v>5</v>
      </c>
    </row>
    <row r="253" spans="1:5" ht="12.75">
      <c r="A253" s="35" t="s">
        <v>55</v>
      </c>
      <c r="E253" s="40" t="s">
        <v>5</v>
      </c>
    </row>
    <row r="254" spans="1:5" ht="140.25">
      <c r="A254" t="s">
        <v>56</v>
      </c>
      <c r="E254" s="39" t="s">
        <v>273</v>
      </c>
    </row>
    <row r="255" spans="1:16" ht="12.75">
      <c r="A255" t="s">
        <v>49</v>
      </c>
      <c s="34" t="s">
        <v>299</v>
      </c>
      <c s="34" t="s">
        <v>275</v>
      </c>
      <c s="35" t="s">
        <v>5</v>
      </c>
      <c s="6" t="s">
        <v>276</v>
      </c>
      <c s="36" t="s">
        <v>277</v>
      </c>
      <c s="37">
        <v>100</v>
      </c>
      <c s="36">
        <v>0</v>
      </c>
      <c s="36">
        <f>ROUND(G255*H255,6)</f>
      </c>
      <c r="L255" s="38">
        <v>0</v>
      </c>
      <c s="32">
        <f>ROUND(ROUND(L255,2)*ROUND(G255,3),2)</f>
      </c>
      <c s="36" t="s">
        <v>53</v>
      </c>
      <c>
        <f>(M255*21)/100</f>
      </c>
      <c t="s">
        <v>27</v>
      </c>
    </row>
    <row r="256" spans="1:5" ht="12.75">
      <c r="A256" s="35" t="s">
        <v>54</v>
      </c>
      <c r="E256" s="39" t="s">
        <v>5</v>
      </c>
    </row>
    <row r="257" spans="1:5" ht="12.75">
      <c r="A257" s="35" t="s">
        <v>55</v>
      </c>
      <c r="E257" s="40" t="s">
        <v>5</v>
      </c>
    </row>
    <row r="258" spans="1:5" ht="114.75">
      <c r="A258" t="s">
        <v>56</v>
      </c>
      <c r="E258" s="39" t="s">
        <v>278</v>
      </c>
    </row>
    <row r="259" spans="1:16" ht="12.75">
      <c r="A259" t="s">
        <v>49</v>
      </c>
      <c s="34" t="s">
        <v>303</v>
      </c>
      <c s="34" t="s">
        <v>280</v>
      </c>
      <c s="35" t="s">
        <v>5</v>
      </c>
      <c s="6" t="s">
        <v>281</v>
      </c>
      <c s="36" t="s">
        <v>277</v>
      </c>
      <c s="37">
        <v>16</v>
      </c>
      <c s="36">
        <v>0</v>
      </c>
      <c s="36">
        <f>ROUND(G259*H259,6)</f>
      </c>
      <c r="L259" s="38">
        <v>0</v>
      </c>
      <c s="32">
        <f>ROUND(ROUND(L259,2)*ROUND(G259,3),2)</f>
      </c>
      <c s="36" t="s">
        <v>53</v>
      </c>
      <c>
        <f>(M259*21)/100</f>
      </c>
      <c t="s">
        <v>27</v>
      </c>
    </row>
    <row r="260" spans="1:5" ht="12.75">
      <c r="A260" s="35" t="s">
        <v>54</v>
      </c>
      <c r="E260" s="39" t="s">
        <v>5</v>
      </c>
    </row>
    <row r="261" spans="1:5" ht="12.75">
      <c r="A261" s="35" t="s">
        <v>55</v>
      </c>
      <c r="E261" s="40" t="s">
        <v>5</v>
      </c>
    </row>
    <row r="262" spans="1:5" ht="102">
      <c r="A262" t="s">
        <v>56</v>
      </c>
      <c r="E262" s="39" t="s">
        <v>282</v>
      </c>
    </row>
    <row r="263" spans="1:16" ht="12.75">
      <c r="A263" t="s">
        <v>49</v>
      </c>
      <c s="34" t="s">
        <v>307</v>
      </c>
      <c s="34" t="s">
        <v>284</v>
      </c>
      <c s="35" t="s">
        <v>5</v>
      </c>
      <c s="6" t="s">
        <v>285</v>
      </c>
      <c s="36" t="s">
        <v>80</v>
      </c>
      <c s="37">
        <v>5</v>
      </c>
      <c s="36">
        <v>0</v>
      </c>
      <c s="36">
        <f>ROUND(G263*H263,6)</f>
      </c>
      <c r="L263" s="38">
        <v>0</v>
      </c>
      <c s="32">
        <f>ROUND(ROUND(L263,2)*ROUND(G263,3),2)</f>
      </c>
      <c s="36" t="s">
        <v>53</v>
      </c>
      <c>
        <f>(M263*21)/100</f>
      </c>
      <c t="s">
        <v>27</v>
      </c>
    </row>
    <row r="264" spans="1:5" ht="12.75">
      <c r="A264" s="35" t="s">
        <v>54</v>
      </c>
      <c r="E264" s="39" t="s">
        <v>5</v>
      </c>
    </row>
    <row r="265" spans="1:5" ht="12.75">
      <c r="A265" s="35" t="s">
        <v>55</v>
      </c>
      <c r="E265" s="40" t="s">
        <v>5</v>
      </c>
    </row>
    <row r="266" spans="1:5" ht="140.25">
      <c r="A266" t="s">
        <v>56</v>
      </c>
      <c r="E266" s="39" t="s">
        <v>286</v>
      </c>
    </row>
    <row r="267" spans="1:16" ht="25.5">
      <c r="A267" t="s">
        <v>49</v>
      </c>
      <c s="34" t="s">
        <v>311</v>
      </c>
      <c s="34" t="s">
        <v>292</v>
      </c>
      <c s="35" t="s">
        <v>5</v>
      </c>
      <c s="6" t="s">
        <v>293</v>
      </c>
      <c s="36" t="s">
        <v>80</v>
      </c>
      <c s="37">
        <v>5</v>
      </c>
      <c s="36">
        <v>0</v>
      </c>
      <c s="36">
        <f>ROUND(G267*H267,6)</f>
      </c>
      <c r="L267" s="38">
        <v>0</v>
      </c>
      <c s="32">
        <f>ROUND(ROUND(L267,2)*ROUND(G267,3),2)</f>
      </c>
      <c s="36" t="s">
        <v>53</v>
      </c>
      <c>
        <f>(M267*21)/100</f>
      </c>
      <c t="s">
        <v>27</v>
      </c>
    </row>
    <row r="268" spans="1:5" ht="12.75">
      <c r="A268" s="35" t="s">
        <v>54</v>
      </c>
      <c r="E268" s="39" t="s">
        <v>5</v>
      </c>
    </row>
    <row r="269" spans="1:5" ht="12.75">
      <c r="A269" s="35" t="s">
        <v>55</v>
      </c>
      <c r="E269" s="40" t="s">
        <v>5</v>
      </c>
    </row>
    <row r="270" spans="1:5" ht="89.25">
      <c r="A270" t="s">
        <v>56</v>
      </c>
      <c r="E270" s="39" t="s">
        <v>294</v>
      </c>
    </row>
    <row r="271" spans="1:16" ht="25.5">
      <c r="A271" t="s">
        <v>49</v>
      </c>
      <c s="34" t="s">
        <v>315</v>
      </c>
      <c s="34" t="s">
        <v>409</v>
      </c>
      <c s="35" t="s">
        <v>5</v>
      </c>
      <c s="6" t="s">
        <v>410</v>
      </c>
      <c s="36" t="s">
        <v>80</v>
      </c>
      <c s="37">
        <v>2</v>
      </c>
      <c s="36">
        <v>0</v>
      </c>
      <c s="36">
        <f>ROUND(G271*H271,6)</f>
      </c>
      <c r="L271" s="38">
        <v>0</v>
      </c>
      <c s="32">
        <f>ROUND(ROUND(L271,2)*ROUND(G271,3),2)</f>
      </c>
      <c s="36" t="s">
        <v>53</v>
      </c>
      <c>
        <f>(M271*21)/100</f>
      </c>
      <c t="s">
        <v>27</v>
      </c>
    </row>
    <row r="272" spans="1:5" ht="12.75">
      <c r="A272" s="35" t="s">
        <v>54</v>
      </c>
      <c r="E272" s="39" t="s">
        <v>5</v>
      </c>
    </row>
    <row r="273" spans="1:5" ht="12.75">
      <c r="A273" s="35" t="s">
        <v>55</v>
      </c>
      <c r="E273" s="40" t="s">
        <v>5</v>
      </c>
    </row>
    <row r="274" spans="1:5" ht="102">
      <c r="A274" t="s">
        <v>56</v>
      </c>
      <c r="E274" s="39" t="s">
        <v>411</v>
      </c>
    </row>
    <row r="275" spans="1:16" ht="12.75">
      <c r="A275" t="s">
        <v>49</v>
      </c>
      <c s="34" t="s">
        <v>320</v>
      </c>
      <c s="34" t="s">
        <v>296</v>
      </c>
      <c s="35" t="s">
        <v>5</v>
      </c>
      <c s="6" t="s">
        <v>297</v>
      </c>
      <c s="36" t="s">
        <v>277</v>
      </c>
      <c s="37">
        <v>16</v>
      </c>
      <c s="36">
        <v>0</v>
      </c>
      <c s="36">
        <f>ROUND(G275*H275,6)</f>
      </c>
      <c r="L275" s="38">
        <v>0</v>
      </c>
      <c s="32">
        <f>ROUND(ROUND(L275,2)*ROUND(G275,3),2)</f>
      </c>
      <c s="36" t="s">
        <v>53</v>
      </c>
      <c>
        <f>(M275*21)/100</f>
      </c>
      <c t="s">
        <v>27</v>
      </c>
    </row>
    <row r="276" spans="1:5" ht="12.75">
      <c r="A276" s="35" t="s">
        <v>54</v>
      </c>
      <c r="E276" s="39" t="s">
        <v>5</v>
      </c>
    </row>
    <row r="277" spans="1:5" ht="12.75">
      <c r="A277" s="35" t="s">
        <v>55</v>
      </c>
      <c r="E277" s="40" t="s">
        <v>5</v>
      </c>
    </row>
    <row r="278" spans="1:5" ht="114.75">
      <c r="A278" t="s">
        <v>56</v>
      </c>
      <c r="E278" s="39" t="s">
        <v>298</v>
      </c>
    </row>
    <row r="279" spans="1:16" ht="12.75">
      <c r="A279" t="s">
        <v>49</v>
      </c>
      <c s="34" t="s">
        <v>324</v>
      </c>
      <c s="34" t="s">
        <v>300</v>
      </c>
      <c s="35" t="s">
        <v>5</v>
      </c>
      <c s="6" t="s">
        <v>301</v>
      </c>
      <c s="36" t="s">
        <v>80</v>
      </c>
      <c s="37">
        <v>1</v>
      </c>
      <c s="36">
        <v>0</v>
      </c>
      <c s="36">
        <f>ROUND(G279*H279,6)</f>
      </c>
      <c r="L279" s="38">
        <v>0</v>
      </c>
      <c s="32">
        <f>ROUND(ROUND(L279,2)*ROUND(G279,3),2)</f>
      </c>
      <c s="36" t="s">
        <v>53</v>
      </c>
      <c>
        <f>(M279*21)/100</f>
      </c>
      <c t="s">
        <v>27</v>
      </c>
    </row>
    <row r="280" spans="1:5" ht="12.75">
      <c r="A280" s="35" t="s">
        <v>54</v>
      </c>
      <c r="E280" s="39" t="s">
        <v>5</v>
      </c>
    </row>
    <row r="281" spans="1:5" ht="12.75">
      <c r="A281" s="35" t="s">
        <v>55</v>
      </c>
      <c r="E281" s="40" t="s">
        <v>5</v>
      </c>
    </row>
    <row r="282" spans="1:5" ht="76.5">
      <c r="A282" t="s">
        <v>56</v>
      </c>
      <c r="E282" s="39" t="s">
        <v>302</v>
      </c>
    </row>
    <row r="283" spans="1:16" ht="12.75">
      <c r="A283" t="s">
        <v>49</v>
      </c>
      <c s="34" t="s">
        <v>328</v>
      </c>
      <c s="34" t="s">
        <v>321</v>
      </c>
      <c s="35" t="s">
        <v>5</v>
      </c>
      <c s="6" t="s">
        <v>322</v>
      </c>
      <c s="36" t="s">
        <v>80</v>
      </c>
      <c s="37">
        <v>50</v>
      </c>
      <c s="36">
        <v>0</v>
      </c>
      <c s="36">
        <f>ROUND(G283*H283,6)</f>
      </c>
      <c r="L283" s="38">
        <v>0</v>
      </c>
      <c s="32">
        <f>ROUND(ROUND(L283,2)*ROUND(G283,3),2)</f>
      </c>
      <c s="36" t="s">
        <v>53</v>
      </c>
      <c>
        <f>(M283*21)/100</f>
      </c>
      <c t="s">
        <v>27</v>
      </c>
    </row>
    <row r="284" spans="1:5" ht="12.75">
      <c r="A284" s="35" t="s">
        <v>54</v>
      </c>
      <c r="E284" s="39" t="s">
        <v>5</v>
      </c>
    </row>
    <row r="285" spans="1:5" ht="12.75">
      <c r="A285" s="35" t="s">
        <v>55</v>
      </c>
      <c r="E285" s="40" t="s">
        <v>5</v>
      </c>
    </row>
    <row r="286" spans="1:5" ht="165.75">
      <c r="A286" t="s">
        <v>56</v>
      </c>
      <c r="E286" s="39" t="s">
        <v>323</v>
      </c>
    </row>
    <row r="287" spans="1:16" ht="12.75">
      <c r="A287" t="s">
        <v>49</v>
      </c>
      <c s="34" t="s">
        <v>333</v>
      </c>
      <c s="34" t="s">
        <v>325</v>
      </c>
      <c s="35" t="s">
        <v>5</v>
      </c>
      <c s="6" t="s">
        <v>326</v>
      </c>
      <c s="36" t="s">
        <v>80</v>
      </c>
      <c s="37">
        <v>50</v>
      </c>
      <c s="36">
        <v>0</v>
      </c>
      <c s="36">
        <f>ROUND(G287*H287,6)</f>
      </c>
      <c r="L287" s="38">
        <v>0</v>
      </c>
      <c s="32">
        <f>ROUND(ROUND(L287,2)*ROUND(G287,3),2)</f>
      </c>
      <c s="36" t="s">
        <v>53</v>
      </c>
      <c>
        <f>(M287*21)/100</f>
      </c>
      <c t="s">
        <v>27</v>
      </c>
    </row>
    <row r="288" spans="1:5" ht="12.75">
      <c r="A288" s="35" t="s">
        <v>54</v>
      </c>
      <c r="E288" s="39" t="s">
        <v>5</v>
      </c>
    </row>
    <row r="289" spans="1:5" ht="12.75">
      <c r="A289" s="35" t="s">
        <v>55</v>
      </c>
      <c r="E289" s="40" t="s">
        <v>5</v>
      </c>
    </row>
    <row r="290" spans="1:5" ht="127.5">
      <c r="A290" t="s">
        <v>56</v>
      </c>
      <c r="E290" s="39" t="s">
        <v>327</v>
      </c>
    </row>
    <row r="291" spans="1:16" ht="12.75">
      <c r="A291" t="s">
        <v>49</v>
      </c>
      <c s="34" t="s">
        <v>412</v>
      </c>
      <c s="34" t="s">
        <v>413</v>
      </c>
      <c s="35" t="s">
        <v>5</v>
      </c>
      <c s="6" t="s">
        <v>414</v>
      </c>
      <c s="36" t="s">
        <v>65</v>
      </c>
      <c s="37">
        <v>50</v>
      </c>
      <c s="36">
        <v>0</v>
      </c>
      <c s="36">
        <f>ROUND(G291*H291,6)</f>
      </c>
      <c r="L291" s="38">
        <v>0</v>
      </c>
      <c s="32">
        <f>ROUND(ROUND(L291,2)*ROUND(G291,3),2)</f>
      </c>
      <c s="36" t="s">
        <v>415</v>
      </c>
      <c>
        <f>(M291*0)/100</f>
      </c>
      <c t="s">
        <v>331</v>
      </c>
    </row>
    <row r="292" spans="1:5" ht="12.75">
      <c r="A292" s="35" t="s">
        <v>54</v>
      </c>
      <c r="E292" s="39" t="s">
        <v>5</v>
      </c>
    </row>
    <row r="293" spans="1:5" ht="12.75">
      <c r="A293" s="35" t="s">
        <v>55</v>
      </c>
      <c r="E293" s="40" t="s">
        <v>5</v>
      </c>
    </row>
    <row r="294" spans="1:5" ht="127.5">
      <c r="A294" t="s">
        <v>56</v>
      </c>
      <c r="E294" s="39" t="s">
        <v>416</v>
      </c>
    </row>
    <row r="295" spans="1:16" ht="12.75">
      <c r="A295" t="s">
        <v>49</v>
      </c>
      <c s="34" t="s">
        <v>417</v>
      </c>
      <c s="34" t="s">
        <v>418</v>
      </c>
      <c s="35" t="s">
        <v>5</v>
      </c>
      <c s="6" t="s">
        <v>419</v>
      </c>
      <c s="36" t="s">
        <v>80</v>
      </c>
      <c s="37">
        <v>1</v>
      </c>
      <c s="36">
        <v>0</v>
      </c>
      <c s="36">
        <f>ROUND(G295*H295,6)</f>
      </c>
      <c r="L295" s="38">
        <v>0</v>
      </c>
      <c s="32">
        <f>ROUND(ROUND(L295,2)*ROUND(G295,3),2)</f>
      </c>
      <c s="36" t="s">
        <v>415</v>
      </c>
      <c>
        <f>(M295*0)/100</f>
      </c>
      <c t="s">
        <v>331</v>
      </c>
    </row>
    <row r="296" spans="1:5" ht="12.75">
      <c r="A296" s="35" t="s">
        <v>54</v>
      </c>
      <c r="E296" s="39" t="s">
        <v>5</v>
      </c>
    </row>
    <row r="297" spans="1:5" ht="12.75">
      <c r="A297" s="35" t="s">
        <v>55</v>
      </c>
      <c r="E297" s="40" t="s">
        <v>5</v>
      </c>
    </row>
    <row r="298" spans="1:5" ht="76.5">
      <c r="A298" t="s">
        <v>56</v>
      </c>
      <c r="E298" s="39" t="s">
        <v>420</v>
      </c>
    </row>
    <row r="299" spans="1:16" ht="12.75">
      <c r="A299" t="s">
        <v>49</v>
      </c>
      <c s="34" t="s">
        <v>421</v>
      </c>
      <c s="34" t="s">
        <v>422</v>
      </c>
      <c s="35" t="s">
        <v>5</v>
      </c>
      <c s="6" t="s">
        <v>423</v>
      </c>
      <c s="36" t="s">
        <v>80</v>
      </c>
      <c s="37">
        <v>1</v>
      </c>
      <c s="36">
        <v>0</v>
      </c>
      <c s="36">
        <f>ROUND(G299*H299,6)</f>
      </c>
      <c r="L299" s="38">
        <v>0</v>
      </c>
      <c s="32">
        <f>ROUND(ROUND(L299,2)*ROUND(G299,3),2)</f>
      </c>
      <c s="36" t="s">
        <v>415</v>
      </c>
      <c>
        <f>(M299*0)/100</f>
      </c>
      <c t="s">
        <v>331</v>
      </c>
    </row>
    <row r="300" spans="1:5" ht="12.75">
      <c r="A300" s="35" t="s">
        <v>54</v>
      </c>
      <c r="E300" s="39" t="s">
        <v>5</v>
      </c>
    </row>
    <row r="301" spans="1:5" ht="12.75">
      <c r="A301" s="35" t="s">
        <v>55</v>
      </c>
      <c r="E301" s="40" t="s">
        <v>5</v>
      </c>
    </row>
    <row r="302" spans="1:5" ht="102">
      <c r="A302" t="s">
        <v>56</v>
      </c>
      <c r="E302" s="39" t="s">
        <v>424</v>
      </c>
    </row>
    <row r="303" spans="1:16" ht="12.75">
      <c r="A303" t="s">
        <v>49</v>
      </c>
      <c s="34" t="s">
        <v>425</v>
      </c>
      <c s="34" t="s">
        <v>426</v>
      </c>
      <c s="35" t="s">
        <v>5</v>
      </c>
      <c s="6" t="s">
        <v>427</v>
      </c>
      <c s="36" t="s">
        <v>428</v>
      </c>
      <c s="37">
        <v>1</v>
      </c>
      <c s="36">
        <v>0</v>
      </c>
      <c s="36">
        <f>ROUND(G303*H303,6)</f>
      </c>
      <c r="L303" s="38">
        <v>0</v>
      </c>
      <c s="32">
        <f>ROUND(ROUND(L303,2)*ROUND(G303,3),2)</f>
      </c>
      <c s="36" t="s">
        <v>415</v>
      </c>
      <c>
        <f>(M303*0)/100</f>
      </c>
      <c t="s">
        <v>331</v>
      </c>
    </row>
    <row r="304" spans="1:5" ht="12.75">
      <c r="A304" s="35" t="s">
        <v>54</v>
      </c>
      <c r="E304" s="39" t="s">
        <v>5</v>
      </c>
    </row>
    <row r="305" spans="1:5" ht="12.75">
      <c r="A305" s="35" t="s">
        <v>55</v>
      </c>
      <c r="E305" s="40" t="s">
        <v>5</v>
      </c>
    </row>
    <row r="306" spans="1:5" ht="140.25">
      <c r="A306" t="s">
        <v>56</v>
      </c>
      <c r="E306" s="39" t="s">
        <v>429</v>
      </c>
    </row>
    <row r="307" spans="1:16" ht="12.75">
      <c r="A307" t="s">
        <v>49</v>
      </c>
      <c s="34" t="s">
        <v>430</v>
      </c>
      <c s="34" t="s">
        <v>431</v>
      </c>
      <c s="35" t="s">
        <v>5</v>
      </c>
      <c s="6" t="s">
        <v>432</v>
      </c>
      <c s="36" t="s">
        <v>65</v>
      </c>
      <c s="37">
        <v>255</v>
      </c>
      <c s="36">
        <v>0</v>
      </c>
      <c s="36">
        <f>ROUND(G307*H307,6)</f>
      </c>
      <c r="L307" s="38">
        <v>0</v>
      </c>
      <c s="32">
        <f>ROUND(ROUND(L307,2)*ROUND(G307,3),2)</f>
      </c>
      <c s="36" t="s">
        <v>415</v>
      </c>
      <c>
        <f>(M307*0)/100</f>
      </c>
      <c t="s">
        <v>331</v>
      </c>
    </row>
    <row r="308" spans="1:5" ht="12.75">
      <c r="A308" s="35" t="s">
        <v>54</v>
      </c>
      <c r="E308" s="39" t="s">
        <v>5</v>
      </c>
    </row>
    <row r="309" spans="1:5" ht="12.75">
      <c r="A309" s="35" t="s">
        <v>55</v>
      </c>
      <c r="E309" s="40" t="s">
        <v>5</v>
      </c>
    </row>
    <row r="310" spans="1:5" ht="89.25">
      <c r="A310" t="s">
        <v>56</v>
      </c>
      <c r="E310" s="39" t="s">
        <v>433</v>
      </c>
    </row>
    <row r="311" spans="1:16" ht="25.5">
      <c r="A311" t="s">
        <v>49</v>
      </c>
      <c s="34" t="s">
        <v>434</v>
      </c>
      <c s="34" t="s">
        <v>435</v>
      </c>
      <c s="35" t="s">
        <v>5</v>
      </c>
      <c s="6" t="s">
        <v>436</v>
      </c>
      <c s="36" t="s">
        <v>80</v>
      </c>
      <c s="37">
        <v>6</v>
      </c>
      <c s="36">
        <v>0</v>
      </c>
      <c s="36">
        <f>ROUND(G311*H311,6)</f>
      </c>
      <c r="L311" s="38">
        <v>0</v>
      </c>
      <c s="32">
        <f>ROUND(ROUND(L311,2)*ROUND(G311,3),2)</f>
      </c>
      <c s="36" t="s">
        <v>415</v>
      </c>
      <c>
        <f>(M311*0)/100</f>
      </c>
      <c t="s">
        <v>331</v>
      </c>
    </row>
    <row r="312" spans="1:5" ht="12.75">
      <c r="A312" s="35" t="s">
        <v>54</v>
      </c>
      <c r="E312" s="39" t="s">
        <v>5</v>
      </c>
    </row>
    <row r="313" spans="1:5" ht="12.75">
      <c r="A313" s="35" t="s">
        <v>55</v>
      </c>
      <c r="E313" s="40" t="s">
        <v>5</v>
      </c>
    </row>
    <row r="314" spans="1:5" ht="102">
      <c r="A314" t="s">
        <v>56</v>
      </c>
      <c r="E314" s="39" t="s">
        <v>437</v>
      </c>
    </row>
    <row r="315" spans="1:16" ht="12.75">
      <c r="A315" t="s">
        <v>49</v>
      </c>
      <c s="34" t="s">
        <v>438</v>
      </c>
      <c s="34" t="s">
        <v>439</v>
      </c>
      <c s="35" t="s">
        <v>5</v>
      </c>
      <c s="6" t="s">
        <v>440</v>
      </c>
      <c s="36" t="s">
        <v>65</v>
      </c>
      <c s="37">
        <v>255</v>
      </c>
      <c s="36">
        <v>0</v>
      </c>
      <c s="36">
        <f>ROUND(G315*H315,6)</f>
      </c>
      <c r="L315" s="38">
        <v>0</v>
      </c>
      <c s="32">
        <f>ROUND(ROUND(L315,2)*ROUND(G315,3),2)</f>
      </c>
      <c s="36" t="s">
        <v>415</v>
      </c>
      <c>
        <f>(M315*0)/100</f>
      </c>
      <c t="s">
        <v>331</v>
      </c>
    </row>
    <row r="316" spans="1:5" ht="12.75">
      <c r="A316" s="35" t="s">
        <v>54</v>
      </c>
      <c r="E316" s="39" t="s">
        <v>5</v>
      </c>
    </row>
    <row r="317" spans="1:5" ht="12.75">
      <c r="A317" s="35" t="s">
        <v>55</v>
      </c>
      <c r="E317" s="40" t="s">
        <v>5</v>
      </c>
    </row>
    <row r="318" spans="1:5" ht="114.75">
      <c r="A318" t="s">
        <v>56</v>
      </c>
      <c r="E318" s="39" t="s">
        <v>441</v>
      </c>
    </row>
    <row r="319" spans="1:16" ht="12.75">
      <c r="A319" t="s">
        <v>49</v>
      </c>
      <c s="34" t="s">
        <v>442</v>
      </c>
      <c s="34" t="s">
        <v>443</v>
      </c>
      <c s="35" t="s">
        <v>5</v>
      </c>
      <c s="6" t="s">
        <v>444</v>
      </c>
      <c s="36" t="s">
        <v>80</v>
      </c>
      <c s="37">
        <v>2</v>
      </c>
      <c s="36">
        <v>0</v>
      </c>
      <c s="36">
        <f>ROUND(G319*H319,6)</f>
      </c>
      <c r="L319" s="38">
        <v>0</v>
      </c>
      <c s="32">
        <f>ROUND(ROUND(L319,2)*ROUND(G319,3),2)</f>
      </c>
      <c s="36" t="s">
        <v>415</v>
      </c>
      <c>
        <f>(M319*0)/100</f>
      </c>
      <c t="s">
        <v>331</v>
      </c>
    </row>
    <row r="320" spans="1:5" ht="12.75">
      <c r="A320" s="35" t="s">
        <v>54</v>
      </c>
      <c r="E320" s="39" t="s">
        <v>5</v>
      </c>
    </row>
    <row r="321" spans="1:5" ht="12.75">
      <c r="A321" s="35" t="s">
        <v>55</v>
      </c>
      <c r="E321" s="40" t="s">
        <v>5</v>
      </c>
    </row>
    <row r="322" spans="1:5" ht="140.25">
      <c r="A322" t="s">
        <v>56</v>
      </c>
      <c r="E322" s="39" t="s">
        <v>445</v>
      </c>
    </row>
    <row r="323" spans="1:16" ht="12.75">
      <c r="A323" t="s">
        <v>49</v>
      </c>
      <c s="34" t="s">
        <v>446</v>
      </c>
      <c s="34" t="s">
        <v>447</v>
      </c>
      <c s="35" t="s">
        <v>5</v>
      </c>
      <c s="6" t="s">
        <v>448</v>
      </c>
      <c s="36" t="s">
        <v>65</v>
      </c>
      <c s="37">
        <v>20</v>
      </c>
      <c s="36">
        <v>0</v>
      </c>
      <c s="36">
        <f>ROUND(G323*H323,6)</f>
      </c>
      <c r="L323" s="38">
        <v>0</v>
      </c>
      <c s="32">
        <f>ROUND(ROUND(L323,2)*ROUND(G323,3),2)</f>
      </c>
      <c s="36" t="s">
        <v>415</v>
      </c>
      <c>
        <f>(M323*0)/100</f>
      </c>
      <c t="s">
        <v>331</v>
      </c>
    </row>
    <row r="324" spans="1:5" ht="12.75">
      <c r="A324" s="35" t="s">
        <v>54</v>
      </c>
      <c r="E324" s="39" t="s">
        <v>5</v>
      </c>
    </row>
    <row r="325" spans="1:5" ht="12.75">
      <c r="A325" s="35" t="s">
        <v>55</v>
      </c>
      <c r="E325" s="40" t="s">
        <v>5</v>
      </c>
    </row>
    <row r="326" spans="1:5" ht="114.75">
      <c r="A326" t="s">
        <v>56</v>
      </c>
      <c r="E326" s="39" t="s">
        <v>449</v>
      </c>
    </row>
    <row r="327" spans="1:16" ht="12.75">
      <c r="A327" t="s">
        <v>49</v>
      </c>
      <c s="34" t="s">
        <v>450</v>
      </c>
      <c s="34" t="s">
        <v>451</v>
      </c>
      <c s="35" t="s">
        <v>5</v>
      </c>
      <c s="6" t="s">
        <v>452</v>
      </c>
      <c s="36" t="s">
        <v>65</v>
      </c>
      <c s="37">
        <v>20</v>
      </c>
      <c s="36">
        <v>0</v>
      </c>
      <c s="36">
        <f>ROUND(G327*H327,6)</f>
      </c>
      <c r="L327" s="38">
        <v>0</v>
      </c>
      <c s="32">
        <f>ROUND(ROUND(L327,2)*ROUND(G327,3),2)</f>
      </c>
      <c s="36" t="s">
        <v>415</v>
      </c>
      <c>
        <f>(M327*0)/100</f>
      </c>
      <c t="s">
        <v>331</v>
      </c>
    </row>
    <row r="328" spans="1:5" ht="12.75">
      <c r="A328" s="35" t="s">
        <v>54</v>
      </c>
      <c r="E328" s="39" t="s">
        <v>5</v>
      </c>
    </row>
    <row r="329" spans="1:5" ht="12.75">
      <c r="A329" s="35" t="s">
        <v>55</v>
      </c>
      <c r="E329" s="40" t="s">
        <v>5</v>
      </c>
    </row>
    <row r="330" spans="1:5" ht="114.75">
      <c r="A330" t="s">
        <v>56</v>
      </c>
      <c r="E330" s="39" t="s">
        <v>453</v>
      </c>
    </row>
    <row r="331" spans="1:16" ht="12.75">
      <c r="A331" t="s">
        <v>49</v>
      </c>
      <c s="34" t="s">
        <v>454</v>
      </c>
      <c s="34" t="s">
        <v>455</v>
      </c>
      <c s="35" t="s">
        <v>5</v>
      </c>
      <c s="6" t="s">
        <v>456</v>
      </c>
      <c s="36" t="s">
        <v>65</v>
      </c>
      <c s="37">
        <v>20</v>
      </c>
      <c s="36">
        <v>0</v>
      </c>
      <c s="36">
        <f>ROUND(G331*H331,6)</f>
      </c>
      <c r="L331" s="38">
        <v>0</v>
      </c>
      <c s="32">
        <f>ROUND(ROUND(L331,2)*ROUND(G331,3),2)</f>
      </c>
      <c s="36" t="s">
        <v>415</v>
      </c>
      <c>
        <f>(M331*0)/100</f>
      </c>
      <c t="s">
        <v>331</v>
      </c>
    </row>
    <row r="332" spans="1:5" ht="12.75">
      <c r="A332" s="35" t="s">
        <v>54</v>
      </c>
      <c r="E332" s="39" t="s">
        <v>5</v>
      </c>
    </row>
    <row r="333" spans="1:5" ht="12.75">
      <c r="A333" s="35" t="s">
        <v>55</v>
      </c>
      <c r="E333" s="40" t="s">
        <v>5</v>
      </c>
    </row>
    <row r="334" spans="1:5" ht="127.5">
      <c r="A334" t="s">
        <v>56</v>
      </c>
      <c r="E334" s="39" t="s">
        <v>457</v>
      </c>
    </row>
    <row r="335" spans="1:16" ht="12.75">
      <c r="A335" t="s">
        <v>49</v>
      </c>
      <c s="34" t="s">
        <v>458</v>
      </c>
      <c s="34" t="s">
        <v>459</v>
      </c>
      <c s="35" t="s">
        <v>5</v>
      </c>
      <c s="6" t="s">
        <v>460</v>
      </c>
      <c s="36" t="s">
        <v>80</v>
      </c>
      <c s="37">
        <v>1</v>
      </c>
      <c s="36">
        <v>0</v>
      </c>
      <c s="36">
        <f>ROUND(G335*H335,6)</f>
      </c>
      <c r="L335" s="38">
        <v>0</v>
      </c>
      <c s="32">
        <f>ROUND(ROUND(L335,2)*ROUND(G335,3),2)</f>
      </c>
      <c s="36" t="s">
        <v>415</v>
      </c>
      <c>
        <f>(M335*0)/100</f>
      </c>
      <c t="s">
        <v>331</v>
      </c>
    </row>
    <row r="336" spans="1:5" ht="12.75">
      <c r="A336" s="35" t="s">
        <v>54</v>
      </c>
      <c r="E336" s="39" t="s">
        <v>5</v>
      </c>
    </row>
    <row r="337" spans="1:5" ht="12.75">
      <c r="A337" s="35" t="s">
        <v>55</v>
      </c>
      <c r="E337" s="40" t="s">
        <v>5</v>
      </c>
    </row>
    <row r="338" spans="1:5" ht="114.75">
      <c r="A338" t="s">
        <v>56</v>
      </c>
      <c r="E338" s="39" t="s">
        <v>461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COUNTIFS(L8:L169,"=0",A8:A169,"P")+COUNTIFS(L8:L169,"",A8:A169,"P")+SUM(Q8:Q169)</f>
      </c>
    </row>
    <row r="8" spans="1:13" ht="12.75">
      <c r="A8" t="s">
        <v>44</v>
      </c>
      <c r="C8" s="28" t="s">
        <v>2428</v>
      </c>
      <c r="E8" s="30" t="s">
        <v>2427</v>
      </c>
      <c r="J8" s="29">
        <f>0+J9</f>
      </c>
      <c s="29">
        <f>0+K9</f>
      </c>
      <c s="29">
        <f>0+L9</f>
      </c>
      <c s="29">
        <f>0+M9</f>
      </c>
    </row>
    <row r="9" spans="1:13" ht="12.75">
      <c r="A9" t="s">
        <v>2429</v>
      </c>
      <c r="C9" s="31" t="s">
        <v>2430</v>
      </c>
      <c r="E9" s="33" t="s">
        <v>2427</v>
      </c>
      <c r="J9" s="32">
        <f>0+J10+J27+J76+J81+J94</f>
      </c>
      <c s="32">
        <f>0+K10+K27+K76+K81+K94</f>
      </c>
      <c s="32">
        <f>0+L10+L27+L76+L81+L94</f>
      </c>
      <c s="32">
        <f>0+M10+M27+M76+M81+M94</f>
      </c>
    </row>
    <row r="10" spans="1:13" ht="12.75">
      <c r="A10" t="s">
        <v>46</v>
      </c>
      <c r="C10" s="31" t="s">
        <v>47</v>
      </c>
      <c r="E10" s="33" t="s">
        <v>48</v>
      </c>
      <c r="J10" s="32">
        <f>0</f>
      </c>
      <c s="32">
        <f>0</f>
      </c>
      <c s="32">
        <f>0+L11+L15+L19+L23</f>
      </c>
      <c s="32">
        <f>0+M11+M15+M19+M23</f>
      </c>
    </row>
    <row r="11" spans="1:16" ht="25.5">
      <c r="A11" t="s">
        <v>49</v>
      </c>
      <c s="34" t="s">
        <v>47</v>
      </c>
      <c s="34" t="s">
        <v>2431</v>
      </c>
      <c s="35" t="s">
        <v>5</v>
      </c>
      <c s="6" t="s">
        <v>2432</v>
      </c>
      <c s="36" t="s">
        <v>52</v>
      </c>
      <c s="37">
        <v>62.8</v>
      </c>
      <c s="36">
        <v>0</v>
      </c>
      <c s="36">
        <f>ROUND(G11*H11,6)</f>
      </c>
      <c r="L11" s="38">
        <v>0</v>
      </c>
      <c s="32">
        <f>ROUND(ROUND(L11,2)*ROUND(G11,3),2)</f>
      </c>
      <c s="36" t="s">
        <v>2433</v>
      </c>
      <c>
        <f>(M11*21)/100</f>
      </c>
      <c t="s">
        <v>27</v>
      </c>
    </row>
    <row r="12" spans="1:5" ht="12.75">
      <c r="A12" s="35" t="s">
        <v>54</v>
      </c>
      <c r="E12" s="39" t="s">
        <v>5</v>
      </c>
    </row>
    <row r="13" spans="1:5" ht="12.75">
      <c r="A13" s="35" t="s">
        <v>55</v>
      </c>
      <c r="E13" s="40" t="s">
        <v>2434</v>
      </c>
    </row>
    <row r="14" spans="1:5" ht="25.5">
      <c r="A14" t="s">
        <v>56</v>
      </c>
      <c r="E14" s="39" t="s">
        <v>2435</v>
      </c>
    </row>
    <row r="15" spans="1:16" ht="12.75">
      <c r="A15" t="s">
        <v>49</v>
      </c>
      <c s="34" t="s">
        <v>27</v>
      </c>
      <c s="34" t="s">
        <v>2436</v>
      </c>
      <c s="35" t="s">
        <v>5</v>
      </c>
      <c s="6" t="s">
        <v>2437</v>
      </c>
      <c s="36" t="s">
        <v>52</v>
      </c>
      <c s="37">
        <v>48.188</v>
      </c>
      <c s="36">
        <v>0</v>
      </c>
      <c s="36">
        <f>ROUND(G15*H15,6)</f>
      </c>
      <c r="L15" s="38">
        <v>0</v>
      </c>
      <c s="32">
        <f>ROUND(ROUND(L15,2)*ROUND(G15,3),2)</f>
      </c>
      <c s="36" t="s">
        <v>2433</v>
      </c>
      <c>
        <f>(M15*21)/100</f>
      </c>
      <c t="s">
        <v>27</v>
      </c>
    </row>
    <row r="16" spans="1:5" ht="12.75">
      <c r="A16" s="35" t="s">
        <v>54</v>
      </c>
      <c r="E16" s="39" t="s">
        <v>5</v>
      </c>
    </row>
    <row r="17" spans="1:5" ht="12.75">
      <c r="A17" s="35" t="s">
        <v>55</v>
      </c>
      <c r="E17" s="40" t="s">
        <v>2438</v>
      </c>
    </row>
    <row r="18" spans="1:5" ht="140.25">
      <c r="A18" t="s">
        <v>56</v>
      </c>
      <c r="E18" s="39" t="s">
        <v>2439</v>
      </c>
    </row>
    <row r="19" spans="1:16" ht="12.75">
      <c r="A19" t="s">
        <v>49</v>
      </c>
      <c s="34" t="s">
        <v>26</v>
      </c>
      <c s="34" t="s">
        <v>2440</v>
      </c>
      <c s="35" t="s">
        <v>5</v>
      </c>
      <c s="6" t="s">
        <v>2441</v>
      </c>
      <c s="36" t="s">
        <v>52</v>
      </c>
      <c s="37">
        <v>14.612</v>
      </c>
      <c s="36">
        <v>0</v>
      </c>
      <c s="36">
        <f>ROUND(G19*H19,6)</f>
      </c>
      <c r="L19" s="38">
        <v>0</v>
      </c>
      <c s="32">
        <f>ROUND(ROUND(L19,2)*ROUND(G19,3),2)</f>
      </c>
      <c s="36" t="s">
        <v>2433</v>
      </c>
      <c>
        <f>(M19*21)/100</f>
      </c>
      <c t="s">
        <v>27</v>
      </c>
    </row>
    <row r="20" spans="1:5" ht="12.75">
      <c r="A20" s="35" t="s">
        <v>54</v>
      </c>
      <c r="E20" s="39" t="s">
        <v>5</v>
      </c>
    </row>
    <row r="21" spans="1:5" ht="12.75">
      <c r="A21" s="35" t="s">
        <v>55</v>
      </c>
      <c r="E21" s="40" t="s">
        <v>2442</v>
      </c>
    </row>
    <row r="22" spans="1:5" ht="153">
      <c r="A22" t="s">
        <v>56</v>
      </c>
      <c r="E22" s="39" t="s">
        <v>2443</v>
      </c>
    </row>
    <row r="23" spans="1:16" ht="12.75">
      <c r="A23" t="s">
        <v>49</v>
      </c>
      <c s="34" t="s">
        <v>62</v>
      </c>
      <c s="34" t="s">
        <v>2444</v>
      </c>
      <c s="35" t="s">
        <v>5</v>
      </c>
      <c s="6" t="s">
        <v>2445</v>
      </c>
      <c s="36" t="s">
        <v>52</v>
      </c>
      <c s="37">
        <v>48.188</v>
      </c>
      <c s="36">
        <v>0</v>
      </c>
      <c s="36">
        <f>ROUND(G23*H23,6)</f>
      </c>
      <c r="L23" s="38">
        <v>0</v>
      </c>
      <c s="32">
        <f>ROUND(ROUND(L23,2)*ROUND(G23,3),2)</f>
      </c>
      <c s="36" t="s">
        <v>2433</v>
      </c>
      <c>
        <f>(M23*21)/100</f>
      </c>
      <c t="s">
        <v>27</v>
      </c>
    </row>
    <row r="24" spans="1:5" ht="12.75">
      <c r="A24" s="35" t="s">
        <v>54</v>
      </c>
      <c r="E24" s="39" t="s">
        <v>5</v>
      </c>
    </row>
    <row r="25" spans="1:5" ht="12.75">
      <c r="A25" s="35" t="s">
        <v>55</v>
      </c>
      <c r="E25" s="40" t="s">
        <v>2438</v>
      </c>
    </row>
    <row r="26" spans="1:5" ht="51">
      <c r="A26" t="s">
        <v>56</v>
      </c>
      <c r="E26" s="39" t="s">
        <v>2446</v>
      </c>
    </row>
    <row r="27" spans="1:13" ht="12.75">
      <c r="A27" t="s">
        <v>46</v>
      </c>
      <c r="C27" s="31" t="s">
        <v>27</v>
      </c>
      <c r="E27" s="33" t="s">
        <v>2447</v>
      </c>
      <c r="J27" s="32">
        <f>0</f>
      </c>
      <c s="32">
        <f>0</f>
      </c>
      <c s="32">
        <f>0+L28+L32+L36+L40+L44+L48+L52+L56+L60+L64+L68+L72</f>
      </c>
      <c s="32">
        <f>0+M28+M32+M36+M40+M44+M48+M52+M56+M60+M64+M68+M72</f>
      </c>
    </row>
    <row r="28" spans="1:16" ht="25.5">
      <c r="A28" t="s">
        <v>49</v>
      </c>
      <c s="34" t="s">
        <v>67</v>
      </c>
      <c s="34" t="s">
        <v>2448</v>
      </c>
      <c s="35" t="s">
        <v>5</v>
      </c>
      <c s="6" t="s">
        <v>2449</v>
      </c>
      <c s="36" t="s">
        <v>52</v>
      </c>
      <c s="37">
        <v>7.422</v>
      </c>
      <c s="36">
        <v>2.16</v>
      </c>
      <c s="36">
        <f>ROUND(G28*H28,6)</f>
      </c>
      <c r="L28" s="38">
        <v>0</v>
      </c>
      <c s="32">
        <f>ROUND(ROUND(L28,2)*ROUND(G28,3),2)</f>
      </c>
      <c s="36" t="s">
        <v>2433</v>
      </c>
      <c>
        <f>(M28*21)/100</f>
      </c>
      <c t="s">
        <v>27</v>
      </c>
    </row>
    <row r="29" spans="1:5" ht="12.75">
      <c r="A29" s="35" t="s">
        <v>54</v>
      </c>
      <c r="E29" s="39" t="s">
        <v>5</v>
      </c>
    </row>
    <row r="30" spans="1:5" ht="12.75">
      <c r="A30" s="35" t="s">
        <v>55</v>
      </c>
      <c r="E30" s="40" t="s">
        <v>2450</v>
      </c>
    </row>
    <row r="31" spans="1:5" ht="51">
      <c r="A31" t="s">
        <v>56</v>
      </c>
      <c r="E31" s="39" t="s">
        <v>2451</v>
      </c>
    </row>
    <row r="32" spans="1:16" ht="12.75">
      <c r="A32" t="s">
        <v>49</v>
      </c>
      <c s="34" t="s">
        <v>71</v>
      </c>
      <c s="34" t="s">
        <v>2452</v>
      </c>
      <c s="35" t="s">
        <v>5</v>
      </c>
      <c s="6" t="s">
        <v>2453</v>
      </c>
      <c s="36" t="s">
        <v>52</v>
      </c>
      <c s="37">
        <v>1.237</v>
      </c>
      <c s="36">
        <v>2.25634</v>
      </c>
      <c s="36">
        <f>ROUND(G32*H32,6)</f>
      </c>
      <c r="L32" s="38">
        <v>0</v>
      </c>
      <c s="32">
        <f>ROUND(ROUND(L32,2)*ROUND(G32,3),2)</f>
      </c>
      <c s="36" t="s">
        <v>2433</v>
      </c>
      <c>
        <f>(M32*21)/100</f>
      </c>
      <c t="s">
        <v>27</v>
      </c>
    </row>
    <row r="33" spans="1:5" ht="12.75">
      <c r="A33" s="35" t="s">
        <v>54</v>
      </c>
      <c r="E33" s="39" t="s">
        <v>5</v>
      </c>
    </row>
    <row r="34" spans="1:5" ht="12.75">
      <c r="A34" s="35" t="s">
        <v>55</v>
      </c>
      <c r="E34" s="40" t="s">
        <v>2454</v>
      </c>
    </row>
    <row r="35" spans="1:5" ht="89.25">
      <c r="A35" t="s">
        <v>56</v>
      </c>
      <c r="E35" s="39" t="s">
        <v>2455</v>
      </c>
    </row>
    <row r="36" spans="1:16" ht="12.75">
      <c r="A36" t="s">
        <v>49</v>
      </c>
      <c s="34" t="s">
        <v>76</v>
      </c>
      <c s="34" t="s">
        <v>2456</v>
      </c>
      <c s="35" t="s">
        <v>5</v>
      </c>
      <c s="6" t="s">
        <v>2457</v>
      </c>
      <c s="36" t="s">
        <v>52</v>
      </c>
      <c s="37">
        <v>4.948</v>
      </c>
      <c s="36">
        <v>2.45329</v>
      </c>
      <c s="36">
        <f>ROUND(G36*H36,6)</f>
      </c>
      <c r="L36" s="38">
        <v>0</v>
      </c>
      <c s="32">
        <f>ROUND(ROUND(L36,2)*ROUND(G36,3),2)</f>
      </c>
      <c s="36" t="s">
        <v>2433</v>
      </c>
      <c>
        <f>(M36*21)/100</f>
      </c>
      <c t="s">
        <v>27</v>
      </c>
    </row>
    <row r="37" spans="1:5" ht="12.75">
      <c r="A37" s="35" t="s">
        <v>54</v>
      </c>
      <c r="E37" s="39" t="s">
        <v>5</v>
      </c>
    </row>
    <row r="38" spans="1:5" ht="12.75">
      <c r="A38" s="35" t="s">
        <v>55</v>
      </c>
      <c r="E38" s="40" t="s">
        <v>2458</v>
      </c>
    </row>
    <row r="39" spans="1:5" ht="89.25">
      <c r="A39" t="s">
        <v>56</v>
      </c>
      <c r="E39" s="39" t="s">
        <v>2455</v>
      </c>
    </row>
    <row r="40" spans="1:16" ht="12.75">
      <c r="A40" t="s">
        <v>49</v>
      </c>
      <c s="34" t="s">
        <v>82</v>
      </c>
      <c s="34" t="s">
        <v>2459</v>
      </c>
      <c s="35" t="s">
        <v>5</v>
      </c>
      <c s="6" t="s">
        <v>2460</v>
      </c>
      <c s="36" t="s">
        <v>74</v>
      </c>
      <c s="37">
        <v>5.688</v>
      </c>
      <c s="36">
        <v>0</v>
      </c>
      <c s="36">
        <f>ROUND(G40*H40,6)</f>
      </c>
      <c r="L40" s="38">
        <v>0</v>
      </c>
      <c s="32">
        <f>ROUND(ROUND(L40,2)*ROUND(G40,3),2)</f>
      </c>
      <c s="36" t="s">
        <v>2461</v>
      </c>
      <c>
        <f>(M40*21)/100</f>
      </c>
      <c t="s">
        <v>27</v>
      </c>
    </row>
    <row r="41" spans="1:5" ht="12.75">
      <c r="A41" s="35" t="s">
        <v>54</v>
      </c>
      <c r="E41" s="39" t="s">
        <v>5</v>
      </c>
    </row>
    <row r="42" spans="1:5" ht="12.75">
      <c r="A42" s="35" t="s">
        <v>55</v>
      </c>
      <c r="E42" s="40" t="s">
        <v>2462</v>
      </c>
    </row>
    <row r="43" spans="1:5" ht="12.75">
      <c r="A43" t="s">
        <v>56</v>
      </c>
      <c r="E43" s="39" t="s">
        <v>5</v>
      </c>
    </row>
    <row r="44" spans="1:16" ht="12.75">
      <c r="A44" t="s">
        <v>49</v>
      </c>
      <c s="34" t="s">
        <v>86</v>
      </c>
      <c s="34" t="s">
        <v>2463</v>
      </c>
      <c s="35" t="s">
        <v>5</v>
      </c>
      <c s="6" t="s">
        <v>2464</v>
      </c>
      <c s="36" t="s">
        <v>654</v>
      </c>
      <c s="37">
        <v>0.99</v>
      </c>
      <c s="36">
        <v>1.06277</v>
      </c>
      <c s="36">
        <f>ROUND(G44*H44,6)</f>
      </c>
      <c r="L44" s="38">
        <v>0</v>
      </c>
      <c s="32">
        <f>ROUND(ROUND(L44,2)*ROUND(G44,3),2)</f>
      </c>
      <c s="36" t="s">
        <v>2461</v>
      </c>
      <c>
        <f>(M44*21)/100</f>
      </c>
      <c t="s">
        <v>27</v>
      </c>
    </row>
    <row r="45" spans="1:5" ht="12.75">
      <c r="A45" s="35" t="s">
        <v>54</v>
      </c>
      <c r="E45" s="39" t="s">
        <v>5</v>
      </c>
    </row>
    <row r="46" spans="1:5" ht="12.75">
      <c r="A46" s="35" t="s">
        <v>55</v>
      </c>
      <c r="E46" s="40" t="s">
        <v>2465</v>
      </c>
    </row>
    <row r="47" spans="1:5" ht="12.75">
      <c r="A47" t="s">
        <v>56</v>
      </c>
      <c r="E47" s="39" t="s">
        <v>5</v>
      </c>
    </row>
    <row r="48" spans="1:16" ht="12.75">
      <c r="A48" t="s">
        <v>49</v>
      </c>
      <c s="34" t="s">
        <v>90</v>
      </c>
      <c s="34" t="s">
        <v>2466</v>
      </c>
      <c s="35" t="s">
        <v>5</v>
      </c>
      <c s="6" t="s">
        <v>2467</v>
      </c>
      <c s="36" t="s">
        <v>74</v>
      </c>
      <c s="37">
        <v>5.688</v>
      </c>
      <c s="36">
        <v>0.01743</v>
      </c>
      <c s="36">
        <f>ROUND(G48*H48,6)</f>
      </c>
      <c r="L48" s="38">
        <v>0</v>
      </c>
      <c s="32">
        <f>ROUND(ROUND(L48,2)*ROUND(G48,3),2)</f>
      </c>
      <c s="36" t="s">
        <v>2433</v>
      </c>
      <c>
        <f>(M48*21)/100</f>
      </c>
      <c t="s">
        <v>27</v>
      </c>
    </row>
    <row r="49" spans="1:5" ht="12.75">
      <c r="A49" s="35" t="s">
        <v>54</v>
      </c>
      <c r="E49" s="39" t="s">
        <v>5</v>
      </c>
    </row>
    <row r="50" spans="1:5" ht="12.75">
      <c r="A50" s="35" t="s">
        <v>55</v>
      </c>
      <c r="E50" s="40" t="s">
        <v>2462</v>
      </c>
    </row>
    <row r="51" spans="1:5" ht="12.75">
      <c r="A51" t="s">
        <v>56</v>
      </c>
      <c r="E51" s="39" t="s">
        <v>5</v>
      </c>
    </row>
    <row r="52" spans="1:16" ht="12.75">
      <c r="A52" t="s">
        <v>49</v>
      </c>
      <c s="34" t="s">
        <v>94</v>
      </c>
      <c s="34" t="s">
        <v>2468</v>
      </c>
      <c s="35" t="s">
        <v>5</v>
      </c>
      <c s="6" t="s">
        <v>2469</v>
      </c>
      <c s="36" t="s">
        <v>654</v>
      </c>
      <c s="37">
        <v>20.117</v>
      </c>
      <c s="36">
        <v>1</v>
      </c>
      <c s="36">
        <f>ROUND(G52*H52,6)</f>
      </c>
      <c r="L52" s="38">
        <v>0</v>
      </c>
      <c s="32">
        <f>ROUND(ROUND(L52,2)*ROUND(G52,3),2)</f>
      </c>
      <c s="36" t="s">
        <v>2461</v>
      </c>
      <c>
        <f>(M52*21)/100</f>
      </c>
      <c t="s">
        <v>27</v>
      </c>
    </row>
    <row r="53" spans="1:5" ht="12.75">
      <c r="A53" s="35" t="s">
        <v>54</v>
      </c>
      <c r="E53" s="39" t="s">
        <v>5</v>
      </c>
    </row>
    <row r="54" spans="1:5" ht="38.25">
      <c r="A54" s="35" t="s">
        <v>55</v>
      </c>
      <c r="E54" s="40" t="s">
        <v>2470</v>
      </c>
    </row>
    <row r="55" spans="1:5" ht="12.75">
      <c r="A55" t="s">
        <v>56</v>
      </c>
      <c r="E55" s="39" t="s">
        <v>5</v>
      </c>
    </row>
    <row r="56" spans="1:16" ht="12.75">
      <c r="A56" t="s">
        <v>49</v>
      </c>
      <c s="34" t="s">
        <v>97</v>
      </c>
      <c s="34" t="s">
        <v>2471</v>
      </c>
      <c s="35" t="s">
        <v>5</v>
      </c>
      <c s="6" t="s">
        <v>2472</v>
      </c>
      <c s="36" t="s">
        <v>52</v>
      </c>
      <c s="37">
        <v>1.237</v>
      </c>
      <c s="36">
        <v>2.234</v>
      </c>
      <c s="36">
        <f>ROUND(G56*H56,6)</f>
      </c>
      <c r="L56" s="38">
        <v>0</v>
      </c>
      <c s="32">
        <f>ROUND(ROUND(L56,2)*ROUND(G56,3),2)</f>
      </c>
      <c s="36" t="s">
        <v>2461</v>
      </c>
      <c>
        <f>(M56*21)/100</f>
      </c>
      <c t="s">
        <v>27</v>
      </c>
    </row>
    <row r="57" spans="1:5" ht="12.75">
      <c r="A57" s="35" t="s">
        <v>54</v>
      </c>
      <c r="E57" s="39" t="s">
        <v>5</v>
      </c>
    </row>
    <row r="58" spans="1:5" ht="12.75">
      <c r="A58" s="35" t="s">
        <v>55</v>
      </c>
      <c r="E58" s="40" t="s">
        <v>2454</v>
      </c>
    </row>
    <row r="59" spans="1:5" ht="12.75">
      <c r="A59" t="s">
        <v>56</v>
      </c>
      <c r="E59" s="39" t="s">
        <v>5</v>
      </c>
    </row>
    <row r="60" spans="1:16" ht="12.75">
      <c r="A60" t="s">
        <v>49</v>
      </c>
      <c s="34" t="s">
        <v>101</v>
      </c>
      <c s="34" t="s">
        <v>2473</v>
      </c>
      <c s="35" t="s">
        <v>5</v>
      </c>
      <c s="6" t="s">
        <v>2474</v>
      </c>
      <c s="36" t="s">
        <v>52</v>
      </c>
      <c s="37">
        <v>4.948</v>
      </c>
      <c s="36">
        <v>2.429</v>
      </c>
      <c s="36">
        <f>ROUND(G60*H60,6)</f>
      </c>
      <c r="L60" s="38">
        <v>0</v>
      </c>
      <c s="32">
        <f>ROUND(ROUND(L60,2)*ROUND(G60,3),2)</f>
      </c>
      <c s="36" t="s">
        <v>2461</v>
      </c>
      <c>
        <f>(M60*21)/100</f>
      </c>
      <c t="s">
        <v>27</v>
      </c>
    </row>
    <row r="61" spans="1:5" ht="12.75">
      <c r="A61" s="35" t="s">
        <v>54</v>
      </c>
      <c r="E61" s="39" t="s">
        <v>5</v>
      </c>
    </row>
    <row r="62" spans="1:5" ht="12.75">
      <c r="A62" s="35" t="s">
        <v>55</v>
      </c>
      <c r="E62" s="40" t="s">
        <v>2458</v>
      </c>
    </row>
    <row r="63" spans="1:5" ht="12.75">
      <c r="A63" t="s">
        <v>56</v>
      </c>
      <c r="E63" s="39" t="s">
        <v>5</v>
      </c>
    </row>
    <row r="64" spans="1:16" ht="12.75">
      <c r="A64" t="s">
        <v>49</v>
      </c>
      <c s="34" t="s">
        <v>105</v>
      </c>
      <c s="34" t="s">
        <v>2475</v>
      </c>
      <c s="35" t="s">
        <v>5</v>
      </c>
      <c s="6" t="s">
        <v>2476</v>
      </c>
      <c s="36" t="s">
        <v>74</v>
      </c>
      <c s="37">
        <v>5.688</v>
      </c>
      <c s="36">
        <v>0.019</v>
      </c>
      <c s="36">
        <f>ROUND(G64*H64,6)</f>
      </c>
      <c r="L64" s="38">
        <v>0</v>
      </c>
      <c s="32">
        <f>ROUND(ROUND(L64,2)*ROUND(G64,3),2)</f>
      </c>
      <c s="36" t="s">
        <v>2461</v>
      </c>
      <c>
        <f>(M64*21)/100</f>
      </c>
      <c t="s">
        <v>27</v>
      </c>
    </row>
    <row r="65" spans="1:5" ht="12.75">
      <c r="A65" s="35" t="s">
        <v>54</v>
      </c>
      <c r="E65" s="39" t="s">
        <v>5</v>
      </c>
    </row>
    <row r="66" spans="1:5" ht="12.75">
      <c r="A66" s="35" t="s">
        <v>55</v>
      </c>
      <c r="E66" s="40" t="s">
        <v>2462</v>
      </c>
    </row>
    <row r="67" spans="1:5" ht="12.75">
      <c r="A67" t="s">
        <v>56</v>
      </c>
      <c r="E67" s="39" t="s">
        <v>5</v>
      </c>
    </row>
    <row r="68" spans="1:16" ht="12.75">
      <c r="A68" t="s">
        <v>49</v>
      </c>
      <c s="34" t="s">
        <v>109</v>
      </c>
      <c s="34" t="s">
        <v>2477</v>
      </c>
      <c s="35" t="s">
        <v>5</v>
      </c>
      <c s="6" t="s">
        <v>2478</v>
      </c>
      <c s="36" t="s">
        <v>65</v>
      </c>
      <c s="37">
        <v>443.16</v>
      </c>
      <c s="36">
        <v>0.0025</v>
      </c>
      <c s="36">
        <f>ROUND(G68*H68,6)</f>
      </c>
      <c r="L68" s="38">
        <v>0</v>
      </c>
      <c s="32">
        <f>ROUND(ROUND(L68,2)*ROUND(G68,3),2)</f>
      </c>
      <c s="36" t="s">
        <v>655</v>
      </c>
      <c>
        <f>(M68*21)/100</f>
      </c>
      <c t="s">
        <v>27</v>
      </c>
    </row>
    <row r="69" spans="1:5" ht="12.75">
      <c r="A69" s="35" t="s">
        <v>54</v>
      </c>
      <c r="E69" s="39" t="s">
        <v>5</v>
      </c>
    </row>
    <row r="70" spans="1:5" ht="51">
      <c r="A70" s="35" t="s">
        <v>55</v>
      </c>
      <c r="E70" s="40" t="s">
        <v>2479</v>
      </c>
    </row>
    <row r="71" spans="1:5" ht="12.75">
      <c r="A71" t="s">
        <v>56</v>
      </c>
      <c r="E71" s="39" t="s">
        <v>5</v>
      </c>
    </row>
    <row r="72" spans="1:16" ht="12.75">
      <c r="A72" t="s">
        <v>49</v>
      </c>
      <c s="34" t="s">
        <v>113</v>
      </c>
      <c s="34" t="s">
        <v>2480</v>
      </c>
      <c s="35" t="s">
        <v>5</v>
      </c>
      <c s="6" t="s">
        <v>2481</v>
      </c>
      <c s="36" t="s">
        <v>80</v>
      </c>
      <c s="37">
        <v>48</v>
      </c>
      <c s="36">
        <v>0</v>
      </c>
      <c s="36">
        <f>ROUND(G72*H72,6)</f>
      </c>
      <c r="L72" s="38">
        <v>0</v>
      </c>
      <c s="32">
        <f>ROUND(ROUND(L72,2)*ROUND(G72,3),2)</f>
      </c>
      <c s="36" t="s">
        <v>655</v>
      </c>
      <c>
        <f>(M72*21)/100</f>
      </c>
      <c t="s">
        <v>27</v>
      </c>
    </row>
    <row r="73" spans="1:5" ht="12.75">
      <c r="A73" s="35" t="s">
        <v>54</v>
      </c>
      <c r="E73" s="39" t="s">
        <v>5</v>
      </c>
    </row>
    <row r="74" spans="1:5" ht="12.75">
      <c r="A74" s="35" t="s">
        <v>55</v>
      </c>
      <c r="E74" s="40" t="s">
        <v>2482</v>
      </c>
    </row>
    <row r="75" spans="1:5" ht="12.75">
      <c r="A75" t="s">
        <v>56</v>
      </c>
      <c r="E75" s="39" t="s">
        <v>5</v>
      </c>
    </row>
    <row r="76" spans="1:13" ht="12.75">
      <c r="A76" t="s">
        <v>46</v>
      </c>
      <c r="C76" s="31" t="s">
        <v>2483</v>
      </c>
      <c r="E76" s="33" t="s">
        <v>2484</v>
      </c>
      <c r="J76" s="32">
        <f>0</f>
      </c>
      <c s="32">
        <f>0</f>
      </c>
      <c s="32">
        <f>0+L77</f>
      </c>
      <c s="32">
        <f>0+M77</f>
      </c>
    </row>
    <row r="77" spans="1:16" ht="12.75">
      <c r="A77" t="s">
        <v>49</v>
      </c>
      <c s="34" t="s">
        <v>117</v>
      </c>
      <c s="34" t="s">
        <v>2485</v>
      </c>
      <c s="35" t="s">
        <v>5</v>
      </c>
      <c s="6" t="s">
        <v>2486</v>
      </c>
      <c s="36" t="s">
        <v>1208</v>
      </c>
      <c s="37">
        <v>1</v>
      </c>
      <c s="36">
        <v>0</v>
      </c>
      <c s="36">
        <f>ROUND(G77*H77,6)</f>
      </c>
      <c r="L77" s="38">
        <v>0</v>
      </c>
      <c s="32">
        <f>ROUND(ROUND(L77,2)*ROUND(G77,3),2)</f>
      </c>
      <c s="36" t="s">
        <v>655</v>
      </c>
      <c>
        <f>(M77*21)/100</f>
      </c>
      <c t="s">
        <v>27</v>
      </c>
    </row>
    <row r="78" spans="1:5" ht="12.75">
      <c r="A78" s="35" t="s">
        <v>54</v>
      </c>
      <c r="E78" s="39" t="s">
        <v>5</v>
      </c>
    </row>
    <row r="79" spans="1:5" ht="12.75">
      <c r="A79" s="35" t="s">
        <v>55</v>
      </c>
      <c r="E79" s="40" t="s">
        <v>5</v>
      </c>
    </row>
    <row r="80" spans="1:5" ht="12.75">
      <c r="A80" t="s">
        <v>56</v>
      </c>
      <c r="E80" s="39" t="s">
        <v>5</v>
      </c>
    </row>
    <row r="81" spans="1:13" ht="12.75">
      <c r="A81" t="s">
        <v>46</v>
      </c>
      <c r="C81" s="31" t="s">
        <v>2487</v>
      </c>
      <c r="E81" s="33" t="s">
        <v>2488</v>
      </c>
      <c r="J81" s="32">
        <f>0</f>
      </c>
      <c s="32">
        <f>0</f>
      </c>
      <c s="32">
        <f>0+L82+L86+L90</f>
      </c>
      <c s="32">
        <f>0+M82+M86+M90</f>
      </c>
    </row>
    <row r="82" spans="1:16" ht="12.75">
      <c r="A82" t="s">
        <v>49</v>
      </c>
      <c s="34" t="s">
        <v>120</v>
      </c>
      <c s="34" t="s">
        <v>2489</v>
      </c>
      <c s="35" t="s">
        <v>5</v>
      </c>
      <c s="6" t="s">
        <v>2490</v>
      </c>
      <c s="36" t="s">
        <v>1700</v>
      </c>
      <c s="37">
        <v>63.56</v>
      </c>
      <c s="36">
        <v>0.001</v>
      </c>
      <c s="36">
        <f>ROUND(G82*H82,6)</f>
      </c>
      <c r="L82" s="38">
        <v>0</v>
      </c>
      <c s="32">
        <f>ROUND(ROUND(L82,2)*ROUND(G82,3),2)</f>
      </c>
      <c s="36" t="s">
        <v>2461</v>
      </c>
      <c>
        <f>(M82*21)/100</f>
      </c>
      <c t="s">
        <v>27</v>
      </c>
    </row>
    <row r="83" spans="1:5" ht="12.75">
      <c r="A83" s="35" t="s">
        <v>54</v>
      </c>
      <c r="E83" s="39" t="s">
        <v>5</v>
      </c>
    </row>
    <row r="84" spans="1:5" ht="12.75">
      <c r="A84" s="35" t="s">
        <v>55</v>
      </c>
      <c r="E84" s="40" t="s">
        <v>2491</v>
      </c>
    </row>
    <row r="85" spans="1:5" ht="12.75">
      <c r="A85" t="s">
        <v>56</v>
      </c>
      <c r="E85" s="39" t="s">
        <v>5</v>
      </c>
    </row>
    <row r="86" spans="1:16" ht="25.5">
      <c r="A86" t="s">
        <v>49</v>
      </c>
      <c s="34" t="s">
        <v>125</v>
      </c>
      <c s="34" t="s">
        <v>2492</v>
      </c>
      <c s="35" t="s">
        <v>5</v>
      </c>
      <c s="6" t="s">
        <v>2493</v>
      </c>
      <c s="36" t="s">
        <v>74</v>
      </c>
      <c s="37">
        <v>17.864</v>
      </c>
      <c s="36">
        <v>0</v>
      </c>
      <c s="36">
        <f>ROUND(G86*H86,6)</f>
      </c>
      <c r="L86" s="38">
        <v>0</v>
      </c>
      <c s="32">
        <f>ROUND(ROUND(L86,2)*ROUND(G86,3),2)</f>
      </c>
      <c s="36" t="s">
        <v>2461</v>
      </c>
      <c>
        <f>(M86*21)/100</f>
      </c>
      <c t="s">
        <v>27</v>
      </c>
    </row>
    <row r="87" spans="1:5" ht="12.75">
      <c r="A87" s="35" t="s">
        <v>54</v>
      </c>
      <c r="E87" s="39" t="s">
        <v>5</v>
      </c>
    </row>
    <row r="88" spans="1:5" ht="12.75">
      <c r="A88" s="35" t="s">
        <v>55</v>
      </c>
      <c r="E88" s="40" t="s">
        <v>2494</v>
      </c>
    </row>
    <row r="89" spans="1:5" ht="12.75">
      <c r="A89" t="s">
        <v>56</v>
      </c>
      <c r="E89" s="39" t="s">
        <v>5</v>
      </c>
    </row>
    <row r="90" spans="1:16" ht="25.5">
      <c r="A90" t="s">
        <v>49</v>
      </c>
      <c s="34" t="s">
        <v>128</v>
      </c>
      <c s="34" t="s">
        <v>2495</v>
      </c>
      <c s="35" t="s">
        <v>5</v>
      </c>
      <c s="6" t="s">
        <v>2496</v>
      </c>
      <c s="36" t="s">
        <v>74</v>
      </c>
      <c s="37">
        <v>24.509</v>
      </c>
      <c s="36">
        <v>0</v>
      </c>
      <c s="36">
        <f>ROUND(G90*H90,6)</f>
      </c>
      <c r="L90" s="38">
        <v>0</v>
      </c>
      <c s="32">
        <f>ROUND(ROUND(L90,2)*ROUND(G90,3),2)</f>
      </c>
      <c s="36" t="s">
        <v>2461</v>
      </c>
      <c>
        <f>(M90*21)/100</f>
      </c>
      <c t="s">
        <v>27</v>
      </c>
    </row>
    <row r="91" spans="1:5" ht="12.75">
      <c r="A91" s="35" t="s">
        <v>54</v>
      </c>
      <c r="E91" s="39" t="s">
        <v>5</v>
      </c>
    </row>
    <row r="92" spans="1:5" ht="38.25">
      <c r="A92" s="35" t="s">
        <v>55</v>
      </c>
      <c r="E92" s="40" t="s">
        <v>2497</v>
      </c>
    </row>
    <row r="93" spans="1:5" ht="12.75">
      <c r="A93" t="s">
        <v>56</v>
      </c>
      <c r="E93" s="39" t="s">
        <v>5</v>
      </c>
    </row>
    <row r="94" spans="1:13" ht="12.75">
      <c r="A94" t="s">
        <v>46</v>
      </c>
      <c r="C94" s="31" t="s">
        <v>649</v>
      </c>
      <c r="E94" s="33" t="s">
        <v>2348</v>
      </c>
      <c r="J94" s="32">
        <f>0</f>
      </c>
      <c s="32">
        <f>0</f>
      </c>
      <c s="32">
        <f>0+L95</f>
      </c>
      <c s="32">
        <f>0+M95</f>
      </c>
    </row>
    <row r="95" spans="1:16" ht="25.5">
      <c r="A95" t="s">
        <v>49</v>
      </c>
      <c s="34" t="s">
        <v>131</v>
      </c>
      <c s="34" t="s">
        <v>1727</v>
      </c>
      <c s="35" t="s">
        <v>652</v>
      </c>
      <c s="6" t="s">
        <v>1728</v>
      </c>
      <c s="36" t="s">
        <v>654</v>
      </c>
      <c s="37">
        <v>129.144</v>
      </c>
      <c s="36">
        <v>0</v>
      </c>
      <c s="36">
        <f>ROUND(G95*H95,6)</f>
      </c>
      <c r="L95" s="38">
        <v>0</v>
      </c>
      <c s="32">
        <f>ROUND(ROUND(L95,2)*ROUND(G95,3),2)</f>
      </c>
      <c s="36" t="s">
        <v>655</v>
      </c>
      <c>
        <f>(M95*21)/100</f>
      </c>
      <c t="s">
        <v>27</v>
      </c>
    </row>
    <row r="96" spans="1:5" ht="12.75">
      <c r="A96" s="35" t="s">
        <v>54</v>
      </c>
      <c r="E96" s="39" t="s">
        <v>5</v>
      </c>
    </row>
    <row r="97" spans="1:5" ht="12.75">
      <c r="A97" s="35" t="s">
        <v>55</v>
      </c>
      <c r="E97" s="40" t="s">
        <v>2498</v>
      </c>
    </row>
    <row r="98" spans="1:5" ht="12.75">
      <c r="A98" t="s">
        <v>56</v>
      </c>
      <c r="E98" s="39" t="s">
        <v>5</v>
      </c>
    </row>
    <row r="99" spans="1:13" ht="12.75">
      <c r="A99" t="s">
        <v>2429</v>
      </c>
      <c r="C99" s="31" t="s">
        <v>2499</v>
      </c>
      <c r="E99" s="33" t="s">
        <v>2500</v>
      </c>
      <c r="J99" s="32">
        <f>0+J100+J109+J130+J143+J164</f>
      </c>
      <c s="32">
        <f>0+K100+K109+K130+K143+K164</f>
      </c>
      <c s="32">
        <f>0+L100+L109+L130+L143+L164</f>
      </c>
      <c s="32">
        <f>0+M100+M109+M130+M143+M164</f>
      </c>
    </row>
    <row r="100" spans="1:13" ht="12.75">
      <c r="A100" t="s">
        <v>46</v>
      </c>
      <c r="C100" s="31" t="s">
        <v>324</v>
      </c>
      <c r="E100" s="33" t="s">
        <v>2501</v>
      </c>
      <c r="J100" s="32">
        <f>0</f>
      </c>
      <c s="32">
        <f>0</f>
      </c>
      <c s="32">
        <f>0+L101+L105</f>
      </c>
      <c s="32">
        <f>0+M101+M105</f>
      </c>
    </row>
    <row r="101" spans="1:16" ht="12.75">
      <c r="A101" t="s">
        <v>49</v>
      </c>
      <c s="34" t="s">
        <v>47</v>
      </c>
      <c s="34" t="s">
        <v>2502</v>
      </c>
      <c s="35" t="s">
        <v>5</v>
      </c>
      <c s="6" t="s">
        <v>2503</v>
      </c>
      <c s="36" t="s">
        <v>80</v>
      </c>
      <c s="37">
        <v>10</v>
      </c>
      <c s="36">
        <v>0</v>
      </c>
      <c s="36">
        <f>ROUND(G101*H101,6)</f>
      </c>
      <c r="L101" s="38">
        <v>0</v>
      </c>
      <c s="32">
        <f>ROUND(ROUND(L101,2)*ROUND(G101,3),2)</f>
      </c>
      <c s="36" t="s">
        <v>415</v>
      </c>
      <c>
        <f>(M101*21)/100</f>
      </c>
      <c t="s">
        <v>27</v>
      </c>
    </row>
    <row r="102" spans="1:5" ht="12.75">
      <c r="A102" s="35" t="s">
        <v>54</v>
      </c>
      <c r="E102" s="39" t="s">
        <v>5</v>
      </c>
    </row>
    <row r="103" spans="1:5" ht="12.75">
      <c r="A103" s="35" t="s">
        <v>55</v>
      </c>
      <c r="E103" s="40" t="s">
        <v>2504</v>
      </c>
    </row>
    <row r="104" spans="1:5" ht="51">
      <c r="A104" t="s">
        <v>56</v>
      </c>
      <c r="E104" s="39" t="s">
        <v>2505</v>
      </c>
    </row>
    <row r="105" spans="1:16" ht="12.75">
      <c r="A105" t="s">
        <v>49</v>
      </c>
      <c s="34" t="s">
        <v>27</v>
      </c>
      <c s="34" t="s">
        <v>2506</v>
      </c>
      <c s="35" t="s">
        <v>5</v>
      </c>
      <c s="6" t="s">
        <v>2507</v>
      </c>
      <c s="36" t="s">
        <v>65</v>
      </c>
      <c s="37">
        <v>40</v>
      </c>
      <c s="36">
        <v>0</v>
      </c>
      <c s="36">
        <f>ROUND(G105*H105,6)</f>
      </c>
      <c r="L105" s="38">
        <v>0</v>
      </c>
      <c s="32">
        <f>ROUND(ROUND(L105,2)*ROUND(G105,3),2)</f>
      </c>
      <c s="36" t="s">
        <v>415</v>
      </c>
      <c>
        <f>(M105*21)/100</f>
      </c>
      <c t="s">
        <v>27</v>
      </c>
    </row>
    <row r="106" spans="1:5" ht="12.75">
      <c r="A106" s="35" t="s">
        <v>54</v>
      </c>
      <c r="E106" s="39" t="s">
        <v>5</v>
      </c>
    </row>
    <row r="107" spans="1:5" ht="12.75">
      <c r="A107" s="35" t="s">
        <v>55</v>
      </c>
      <c r="E107" s="40" t="s">
        <v>2504</v>
      </c>
    </row>
    <row r="108" spans="1:5" ht="25.5">
      <c r="A108" t="s">
        <v>56</v>
      </c>
      <c r="E108" s="39" t="s">
        <v>2508</v>
      </c>
    </row>
    <row r="109" spans="1:13" ht="12.75">
      <c r="A109" t="s">
        <v>46</v>
      </c>
      <c r="C109" s="31" t="s">
        <v>2509</v>
      </c>
      <c r="E109" s="33" t="s">
        <v>2510</v>
      </c>
      <c r="J109" s="32">
        <f>0</f>
      </c>
      <c s="32">
        <f>0</f>
      </c>
      <c s="32">
        <f>0+L110+L114+L118+L122+L126</f>
      </c>
      <c s="32">
        <f>0+M110+M114+M118+M122+M126</f>
      </c>
    </row>
    <row r="110" spans="1:16" ht="25.5">
      <c r="A110" t="s">
        <v>49</v>
      </c>
      <c s="34" t="s">
        <v>26</v>
      </c>
      <c s="34" t="s">
        <v>2511</v>
      </c>
      <c s="35" t="s">
        <v>5</v>
      </c>
      <c s="6" t="s">
        <v>2512</v>
      </c>
      <c s="36" t="s">
        <v>80</v>
      </c>
      <c s="37">
        <v>8</v>
      </c>
      <c s="36">
        <v>0</v>
      </c>
      <c s="36">
        <f>ROUND(G110*H110,6)</f>
      </c>
      <c r="L110" s="38">
        <v>0</v>
      </c>
      <c s="32">
        <f>ROUND(ROUND(L110,2)*ROUND(G110,3),2)</f>
      </c>
      <c s="36" t="s">
        <v>415</v>
      </c>
      <c>
        <f>(M110*21)/100</f>
      </c>
      <c t="s">
        <v>27</v>
      </c>
    </row>
    <row r="111" spans="1:5" ht="12.75">
      <c r="A111" s="35" t="s">
        <v>54</v>
      </c>
      <c r="E111" s="39" t="s">
        <v>5</v>
      </c>
    </row>
    <row r="112" spans="1:5" ht="12.75">
      <c r="A112" s="35" t="s">
        <v>55</v>
      </c>
      <c r="E112" s="40" t="s">
        <v>2504</v>
      </c>
    </row>
    <row r="113" spans="1:5" ht="38.25">
      <c r="A113" t="s">
        <v>56</v>
      </c>
      <c r="E113" s="39" t="s">
        <v>2513</v>
      </c>
    </row>
    <row r="114" spans="1:16" ht="12.75">
      <c r="A114" t="s">
        <v>49</v>
      </c>
      <c s="34" t="s">
        <v>62</v>
      </c>
      <c s="34" t="s">
        <v>2514</v>
      </c>
      <c s="35" t="s">
        <v>5</v>
      </c>
      <c s="6" t="s">
        <v>2515</v>
      </c>
      <c s="36" t="s">
        <v>80</v>
      </c>
      <c s="37">
        <v>2</v>
      </c>
      <c s="36">
        <v>0</v>
      </c>
      <c s="36">
        <f>ROUND(G114*H114,6)</f>
      </c>
      <c r="L114" s="38">
        <v>0</v>
      </c>
      <c s="32">
        <f>ROUND(ROUND(L114,2)*ROUND(G114,3),2)</f>
      </c>
      <c s="36" t="s">
        <v>415</v>
      </c>
      <c>
        <f>(M114*21)/100</f>
      </c>
      <c t="s">
        <v>27</v>
      </c>
    </row>
    <row r="115" spans="1:5" ht="12.75">
      <c r="A115" s="35" t="s">
        <v>54</v>
      </c>
      <c r="E115" s="39" t="s">
        <v>5</v>
      </c>
    </row>
    <row r="116" spans="1:5" ht="12.75">
      <c r="A116" s="35" t="s">
        <v>55</v>
      </c>
      <c r="E116" s="40" t="s">
        <v>2504</v>
      </c>
    </row>
    <row r="117" spans="1:5" ht="25.5">
      <c r="A117" t="s">
        <v>56</v>
      </c>
      <c r="E117" s="39" t="s">
        <v>2516</v>
      </c>
    </row>
    <row r="118" spans="1:16" ht="12.75">
      <c r="A118" t="s">
        <v>49</v>
      </c>
      <c s="34" t="s">
        <v>67</v>
      </c>
      <c s="34" t="s">
        <v>2517</v>
      </c>
      <c s="35" t="s">
        <v>5</v>
      </c>
      <c s="6" t="s">
        <v>2518</v>
      </c>
      <c s="36" t="s">
        <v>80</v>
      </c>
      <c s="37">
        <v>4</v>
      </c>
      <c s="36">
        <v>0</v>
      </c>
      <c s="36">
        <f>ROUND(G118*H118,6)</f>
      </c>
      <c r="L118" s="38">
        <v>0</v>
      </c>
      <c s="32">
        <f>ROUND(ROUND(L118,2)*ROUND(G118,3),2)</f>
      </c>
      <c s="36" t="s">
        <v>415</v>
      </c>
      <c>
        <f>(M118*21)/100</f>
      </c>
      <c t="s">
        <v>27</v>
      </c>
    </row>
    <row r="119" spans="1:5" ht="12.75">
      <c r="A119" s="35" t="s">
        <v>54</v>
      </c>
      <c r="E119" s="39" t="s">
        <v>5</v>
      </c>
    </row>
    <row r="120" spans="1:5" ht="12.75">
      <c r="A120" s="35" t="s">
        <v>55</v>
      </c>
      <c r="E120" s="40" t="s">
        <v>2504</v>
      </c>
    </row>
    <row r="121" spans="1:5" ht="25.5">
      <c r="A121" t="s">
        <v>56</v>
      </c>
      <c r="E121" s="39" t="s">
        <v>2516</v>
      </c>
    </row>
    <row r="122" spans="1:16" ht="12.75">
      <c r="A122" t="s">
        <v>49</v>
      </c>
      <c s="34" t="s">
        <v>71</v>
      </c>
      <c s="34" t="s">
        <v>2519</v>
      </c>
      <c s="35" t="s">
        <v>5</v>
      </c>
      <c s="6" t="s">
        <v>2520</v>
      </c>
      <c s="36" t="s">
        <v>80</v>
      </c>
      <c s="37">
        <v>3</v>
      </c>
      <c s="36">
        <v>0</v>
      </c>
      <c s="36">
        <f>ROUND(G122*H122,6)</f>
      </c>
      <c r="L122" s="38">
        <v>0</v>
      </c>
      <c s="32">
        <f>ROUND(ROUND(L122,2)*ROUND(G122,3),2)</f>
      </c>
      <c s="36" t="s">
        <v>415</v>
      </c>
      <c>
        <f>(M122*21)/100</f>
      </c>
      <c t="s">
        <v>27</v>
      </c>
    </row>
    <row r="123" spans="1:5" ht="12.75">
      <c r="A123" s="35" t="s">
        <v>54</v>
      </c>
      <c r="E123" s="39" t="s">
        <v>5</v>
      </c>
    </row>
    <row r="124" spans="1:5" ht="12.75">
      <c r="A124" s="35" t="s">
        <v>55</v>
      </c>
      <c r="E124" s="40" t="s">
        <v>2504</v>
      </c>
    </row>
    <row r="125" spans="1:5" ht="38.25">
      <c r="A125" t="s">
        <v>56</v>
      </c>
      <c r="E125" s="39" t="s">
        <v>2521</v>
      </c>
    </row>
    <row r="126" spans="1:16" ht="12.75">
      <c r="A126" t="s">
        <v>49</v>
      </c>
      <c s="34" t="s">
        <v>76</v>
      </c>
      <c s="34" t="s">
        <v>2522</v>
      </c>
      <c s="35" t="s">
        <v>5</v>
      </c>
      <c s="6" t="s">
        <v>2523</v>
      </c>
      <c s="36" t="s">
        <v>80</v>
      </c>
      <c s="37">
        <v>2</v>
      </c>
      <c s="36">
        <v>0</v>
      </c>
      <c s="36">
        <f>ROUND(G126*H126,6)</f>
      </c>
      <c r="L126" s="38">
        <v>0</v>
      </c>
      <c s="32">
        <f>ROUND(ROUND(L126,2)*ROUND(G126,3),2)</f>
      </c>
      <c s="36" t="s">
        <v>415</v>
      </c>
      <c>
        <f>(M126*21)/100</f>
      </c>
      <c t="s">
        <v>27</v>
      </c>
    </row>
    <row r="127" spans="1:5" ht="12.75">
      <c r="A127" s="35" t="s">
        <v>54</v>
      </c>
      <c r="E127" s="39" t="s">
        <v>5</v>
      </c>
    </row>
    <row r="128" spans="1:5" ht="12.75">
      <c r="A128" s="35" t="s">
        <v>55</v>
      </c>
      <c r="E128" s="40" t="s">
        <v>2504</v>
      </c>
    </row>
    <row r="129" spans="1:5" ht="38.25">
      <c r="A129" t="s">
        <v>56</v>
      </c>
      <c r="E129" s="39" t="s">
        <v>2521</v>
      </c>
    </row>
    <row r="130" spans="1:13" ht="12.75">
      <c r="A130" t="s">
        <v>46</v>
      </c>
      <c r="C130" s="31" t="s">
        <v>479</v>
      </c>
      <c r="E130" s="33" t="s">
        <v>2524</v>
      </c>
      <c r="J130" s="32">
        <f>0</f>
      </c>
      <c s="32">
        <f>0</f>
      </c>
      <c s="32">
        <f>0+L131+L135+L139</f>
      </c>
      <c s="32">
        <f>0+M131+M135+M139</f>
      </c>
    </row>
    <row r="131" spans="1:16" ht="12.75">
      <c r="A131" t="s">
        <v>49</v>
      </c>
      <c s="34" t="s">
        <v>82</v>
      </c>
      <c s="34" t="s">
        <v>483</v>
      </c>
      <c s="35" t="s">
        <v>5</v>
      </c>
      <c s="6" t="s">
        <v>484</v>
      </c>
      <c s="36" t="s">
        <v>65</v>
      </c>
      <c s="37">
        <v>122</v>
      </c>
      <c s="36">
        <v>0</v>
      </c>
      <c s="36">
        <f>ROUND(G131*H131,6)</f>
      </c>
      <c r="L131" s="38">
        <v>0</v>
      </c>
      <c s="32">
        <f>ROUND(ROUND(L131,2)*ROUND(G131,3),2)</f>
      </c>
      <c s="36" t="s">
        <v>415</v>
      </c>
      <c>
        <f>(M131*21)/100</f>
      </c>
      <c t="s">
        <v>27</v>
      </c>
    </row>
    <row r="132" spans="1:5" ht="12.75">
      <c r="A132" s="35" t="s">
        <v>54</v>
      </c>
      <c r="E132" s="39" t="s">
        <v>5</v>
      </c>
    </row>
    <row r="133" spans="1:5" ht="12.75">
      <c r="A133" s="35" t="s">
        <v>55</v>
      </c>
      <c r="E133" s="40" t="s">
        <v>2504</v>
      </c>
    </row>
    <row r="134" spans="1:5" ht="38.25">
      <c r="A134" t="s">
        <v>56</v>
      </c>
      <c r="E134" s="39" t="s">
        <v>2525</v>
      </c>
    </row>
    <row r="135" spans="1:16" ht="12.75">
      <c r="A135" t="s">
        <v>49</v>
      </c>
      <c s="34" t="s">
        <v>86</v>
      </c>
      <c s="34" t="s">
        <v>2526</v>
      </c>
      <c s="35" t="s">
        <v>5</v>
      </c>
      <c s="6" t="s">
        <v>2527</v>
      </c>
      <c s="36" t="s">
        <v>65</v>
      </c>
      <c s="37">
        <v>12</v>
      </c>
      <c s="36">
        <v>0</v>
      </c>
      <c s="36">
        <f>ROUND(G135*H135,6)</f>
      </c>
      <c r="L135" s="38">
        <v>0</v>
      </c>
      <c s="32">
        <f>ROUND(ROUND(L135,2)*ROUND(G135,3),2)</f>
      </c>
      <c s="36" t="s">
        <v>415</v>
      </c>
      <c>
        <f>(M135*21)/100</f>
      </c>
      <c t="s">
        <v>27</v>
      </c>
    </row>
    <row r="136" spans="1:5" ht="12.75">
      <c r="A136" s="35" t="s">
        <v>54</v>
      </c>
      <c r="E136" s="39" t="s">
        <v>5</v>
      </c>
    </row>
    <row r="137" spans="1:5" ht="12.75">
      <c r="A137" s="35" t="s">
        <v>55</v>
      </c>
      <c r="E137" s="40" t="s">
        <v>2504</v>
      </c>
    </row>
    <row r="138" spans="1:5" ht="38.25">
      <c r="A138" t="s">
        <v>56</v>
      </c>
      <c r="E138" s="39" t="s">
        <v>2525</v>
      </c>
    </row>
    <row r="139" spans="1:16" ht="25.5">
      <c r="A139" t="s">
        <v>49</v>
      </c>
      <c s="34" t="s">
        <v>90</v>
      </c>
      <c s="34" t="s">
        <v>489</v>
      </c>
      <c s="35" t="s">
        <v>5</v>
      </c>
      <c s="6" t="s">
        <v>490</v>
      </c>
      <c s="36" t="s">
        <v>80</v>
      </c>
      <c s="37">
        <v>40</v>
      </c>
      <c s="36">
        <v>0</v>
      </c>
      <c s="36">
        <f>ROUND(G139*H139,6)</f>
      </c>
      <c r="L139" s="38">
        <v>0</v>
      </c>
      <c s="32">
        <f>ROUND(ROUND(L139,2)*ROUND(G139,3),2)</f>
      </c>
      <c s="36" t="s">
        <v>415</v>
      </c>
      <c>
        <f>(M139*21)/100</f>
      </c>
      <c t="s">
        <v>27</v>
      </c>
    </row>
    <row r="140" spans="1:5" ht="12.75">
      <c r="A140" s="35" t="s">
        <v>54</v>
      </c>
      <c r="E140" s="39" t="s">
        <v>5</v>
      </c>
    </row>
    <row r="141" spans="1:5" ht="12.75">
      <c r="A141" s="35" t="s">
        <v>55</v>
      </c>
      <c r="E141" s="40" t="s">
        <v>2504</v>
      </c>
    </row>
    <row r="142" spans="1:5" ht="38.25">
      <c r="A142" t="s">
        <v>56</v>
      </c>
      <c r="E142" s="39" t="s">
        <v>2528</v>
      </c>
    </row>
    <row r="143" spans="1:13" ht="12.75">
      <c r="A143" t="s">
        <v>46</v>
      </c>
      <c r="C143" s="31" t="s">
        <v>496</v>
      </c>
      <c r="E143" s="33" t="s">
        <v>2529</v>
      </c>
      <c r="J143" s="32">
        <f>0</f>
      </c>
      <c s="32">
        <f>0</f>
      </c>
      <c s="32">
        <f>0+L144+L148+L152+L156+L160</f>
      </c>
      <c s="32">
        <f>0+M144+M148+M152+M156+M160</f>
      </c>
    </row>
    <row r="144" spans="1:16" ht="25.5">
      <c r="A144" t="s">
        <v>49</v>
      </c>
      <c s="34" t="s">
        <v>94</v>
      </c>
      <c s="34" t="s">
        <v>2530</v>
      </c>
      <c s="35" t="s">
        <v>5</v>
      </c>
      <c s="6" t="s">
        <v>2531</v>
      </c>
      <c s="36" t="s">
        <v>80</v>
      </c>
      <c s="37">
        <v>1</v>
      </c>
      <c s="36">
        <v>0</v>
      </c>
      <c s="36">
        <f>ROUND(G144*H144,6)</f>
      </c>
      <c r="L144" s="38">
        <v>0</v>
      </c>
      <c s="32">
        <f>ROUND(ROUND(L144,2)*ROUND(G144,3),2)</f>
      </c>
      <c s="36" t="s">
        <v>415</v>
      </c>
      <c>
        <f>(M144*21)/100</f>
      </c>
      <c t="s">
        <v>27</v>
      </c>
    </row>
    <row r="145" spans="1:5" ht="12.75">
      <c r="A145" s="35" t="s">
        <v>54</v>
      </c>
      <c r="E145" s="39" t="s">
        <v>5</v>
      </c>
    </row>
    <row r="146" spans="1:5" ht="12.75">
      <c r="A146" s="35" t="s">
        <v>55</v>
      </c>
      <c r="E146" s="40" t="s">
        <v>2504</v>
      </c>
    </row>
    <row r="147" spans="1:5" ht="63.75">
      <c r="A147" t="s">
        <v>56</v>
      </c>
      <c r="E147" s="39" t="s">
        <v>2532</v>
      </c>
    </row>
    <row r="148" spans="1:16" ht="25.5">
      <c r="A148" t="s">
        <v>49</v>
      </c>
      <c s="34" t="s">
        <v>97</v>
      </c>
      <c s="34" t="s">
        <v>502</v>
      </c>
      <c s="35" t="s">
        <v>5</v>
      </c>
      <c s="6" t="s">
        <v>503</v>
      </c>
      <c s="36" t="s">
        <v>80</v>
      </c>
      <c s="37">
        <v>1</v>
      </c>
      <c s="36">
        <v>0</v>
      </c>
      <c s="36">
        <f>ROUND(G148*H148,6)</f>
      </c>
      <c r="L148" s="38">
        <v>0</v>
      </c>
      <c s="32">
        <f>ROUND(ROUND(L148,2)*ROUND(G148,3),2)</f>
      </c>
      <c s="36" t="s">
        <v>415</v>
      </c>
      <c>
        <f>(M148*21)/100</f>
      </c>
      <c t="s">
        <v>27</v>
      </c>
    </row>
    <row r="149" spans="1:5" ht="12.75">
      <c r="A149" s="35" t="s">
        <v>54</v>
      </c>
      <c r="E149" s="39" t="s">
        <v>5</v>
      </c>
    </row>
    <row r="150" spans="1:5" ht="12.75">
      <c r="A150" s="35" t="s">
        <v>55</v>
      </c>
      <c r="E150" s="40" t="s">
        <v>2504</v>
      </c>
    </row>
    <row r="151" spans="1:5" ht="38.25">
      <c r="A151" t="s">
        <v>56</v>
      </c>
      <c r="E151" s="39" t="s">
        <v>2533</v>
      </c>
    </row>
    <row r="152" spans="1:16" ht="12.75">
      <c r="A152" t="s">
        <v>49</v>
      </c>
      <c s="34" t="s">
        <v>101</v>
      </c>
      <c s="34" t="s">
        <v>1947</v>
      </c>
      <c s="35" t="s">
        <v>5</v>
      </c>
      <c s="6" t="s">
        <v>1948</v>
      </c>
      <c s="36" t="s">
        <v>80</v>
      </c>
      <c s="37">
        <v>10</v>
      </c>
      <c s="36">
        <v>0</v>
      </c>
      <c s="36">
        <f>ROUND(G152*H152,6)</f>
      </c>
      <c r="L152" s="38">
        <v>0</v>
      </c>
      <c s="32">
        <f>ROUND(ROUND(L152,2)*ROUND(G152,3),2)</f>
      </c>
      <c s="36" t="s">
        <v>415</v>
      </c>
      <c>
        <f>(M152*21)/100</f>
      </c>
      <c t="s">
        <v>27</v>
      </c>
    </row>
    <row r="153" spans="1:5" ht="12.75">
      <c r="A153" s="35" t="s">
        <v>54</v>
      </c>
      <c r="E153" s="39" t="s">
        <v>5</v>
      </c>
    </row>
    <row r="154" spans="1:5" ht="12.75">
      <c r="A154" s="35" t="s">
        <v>55</v>
      </c>
      <c r="E154" s="40" t="s">
        <v>2504</v>
      </c>
    </row>
    <row r="155" spans="1:5" ht="38.25">
      <c r="A155" t="s">
        <v>56</v>
      </c>
      <c r="E155" s="39" t="s">
        <v>2534</v>
      </c>
    </row>
    <row r="156" spans="1:16" ht="12.75">
      <c r="A156" t="s">
        <v>49</v>
      </c>
      <c s="34" t="s">
        <v>105</v>
      </c>
      <c s="34" t="s">
        <v>1950</v>
      </c>
      <c s="35" t="s">
        <v>5</v>
      </c>
      <c s="6" t="s">
        <v>1951</v>
      </c>
      <c s="36" t="s">
        <v>80</v>
      </c>
      <c s="37">
        <v>1</v>
      </c>
      <c s="36">
        <v>0</v>
      </c>
      <c s="36">
        <f>ROUND(G156*H156,6)</f>
      </c>
      <c r="L156" s="38">
        <v>0</v>
      </c>
      <c s="32">
        <f>ROUND(ROUND(L156,2)*ROUND(G156,3),2)</f>
      </c>
      <c s="36" t="s">
        <v>415</v>
      </c>
      <c>
        <f>(M156*21)/100</f>
      </c>
      <c t="s">
        <v>27</v>
      </c>
    </row>
    <row r="157" spans="1:5" ht="12.75">
      <c r="A157" s="35" t="s">
        <v>54</v>
      </c>
      <c r="E157" s="39" t="s">
        <v>5</v>
      </c>
    </row>
    <row r="158" spans="1:5" ht="12.75">
      <c r="A158" s="35" t="s">
        <v>55</v>
      </c>
      <c r="E158" s="40" t="s">
        <v>2504</v>
      </c>
    </row>
    <row r="159" spans="1:5" ht="38.25">
      <c r="A159" t="s">
        <v>56</v>
      </c>
      <c r="E159" s="39" t="s">
        <v>2535</v>
      </c>
    </row>
    <row r="160" spans="1:16" ht="12.75">
      <c r="A160" t="s">
        <v>49</v>
      </c>
      <c s="34" t="s">
        <v>109</v>
      </c>
      <c s="34" t="s">
        <v>504</v>
      </c>
      <c s="35" t="s">
        <v>5</v>
      </c>
      <c s="6" t="s">
        <v>505</v>
      </c>
      <c s="36" t="s">
        <v>277</v>
      </c>
      <c s="37">
        <v>10</v>
      </c>
      <c s="36">
        <v>0</v>
      </c>
      <c s="36">
        <f>ROUND(G160*H160,6)</f>
      </c>
      <c r="L160" s="38">
        <v>0</v>
      </c>
      <c s="32">
        <f>ROUND(ROUND(L160,2)*ROUND(G160,3),2)</f>
      </c>
      <c s="36" t="s">
        <v>415</v>
      </c>
      <c>
        <f>(M160*21)/100</f>
      </c>
      <c t="s">
        <v>27</v>
      </c>
    </row>
    <row r="161" spans="1:5" ht="12.75">
      <c r="A161" s="35" t="s">
        <v>54</v>
      </c>
      <c r="E161" s="39" t="s">
        <v>5</v>
      </c>
    </row>
    <row r="162" spans="1:5" ht="12.75">
      <c r="A162" s="35" t="s">
        <v>55</v>
      </c>
      <c r="E162" s="40" t="s">
        <v>2504</v>
      </c>
    </row>
    <row r="163" spans="1:5" ht="38.25">
      <c r="A163" t="s">
        <v>56</v>
      </c>
      <c r="E163" s="39" t="s">
        <v>2536</v>
      </c>
    </row>
    <row r="164" spans="1:13" ht="12.75">
      <c r="A164" t="s">
        <v>46</v>
      </c>
      <c r="C164" s="31" t="s">
        <v>649</v>
      </c>
      <c r="E164" s="33" t="s">
        <v>650</v>
      </c>
      <c r="J164" s="32">
        <f>0</f>
      </c>
      <c s="32">
        <f>0</f>
      </c>
      <c s="32">
        <f>0+L165+L169</f>
      </c>
      <c s="32">
        <f>0+M165+M169</f>
      </c>
    </row>
    <row r="165" spans="1:16" ht="25.5">
      <c r="A165" t="s">
        <v>49</v>
      </c>
      <c s="34" t="s">
        <v>113</v>
      </c>
      <c s="34" t="s">
        <v>2537</v>
      </c>
      <c s="35" t="s">
        <v>652</v>
      </c>
      <c s="6" t="s">
        <v>2538</v>
      </c>
      <c s="36" t="s">
        <v>654</v>
      </c>
      <c s="37">
        <v>0.01</v>
      </c>
      <c s="36">
        <v>0</v>
      </c>
      <c s="36">
        <f>ROUND(G165*H165,6)</f>
      </c>
      <c r="L165" s="38">
        <v>0</v>
      </c>
      <c s="32">
        <f>ROUND(ROUND(L165,2)*ROUND(G165,3),2)</f>
      </c>
      <c s="36" t="s">
        <v>655</v>
      </c>
      <c>
        <f>(M165*21)/100</f>
      </c>
      <c t="s">
        <v>27</v>
      </c>
    </row>
    <row r="166" spans="1:5" ht="12.75">
      <c r="A166" s="35" t="s">
        <v>54</v>
      </c>
      <c r="E166" s="39" t="s">
        <v>656</v>
      </c>
    </row>
    <row r="167" spans="1:5" ht="12.75">
      <c r="A167" s="35" t="s">
        <v>55</v>
      </c>
      <c r="E167" s="40" t="s">
        <v>2504</v>
      </c>
    </row>
    <row r="168" spans="1:5" ht="165.75">
      <c r="A168" t="s">
        <v>56</v>
      </c>
      <c r="E168" s="39" t="s">
        <v>657</v>
      </c>
    </row>
    <row r="169" spans="1:16" ht="25.5">
      <c r="A169" t="s">
        <v>49</v>
      </c>
      <c s="34" t="s">
        <v>117</v>
      </c>
      <c s="34" t="s">
        <v>2539</v>
      </c>
      <c s="35" t="s">
        <v>652</v>
      </c>
      <c s="6" t="s">
        <v>2540</v>
      </c>
      <c s="36" t="s">
        <v>654</v>
      </c>
      <c s="37">
        <v>0.01</v>
      </c>
      <c s="36">
        <v>0</v>
      </c>
      <c s="36">
        <f>ROUND(G169*H169,6)</f>
      </c>
      <c r="L169" s="38">
        <v>0</v>
      </c>
      <c s="32">
        <f>ROUND(ROUND(L169,2)*ROUND(G169,3),2)</f>
      </c>
      <c s="36" t="s">
        <v>655</v>
      </c>
      <c>
        <f>(M169*21)/100</f>
      </c>
      <c t="s">
        <v>27</v>
      </c>
    </row>
    <row r="170" spans="1:5" ht="12.75">
      <c r="A170" s="35" t="s">
        <v>54</v>
      </c>
      <c r="E170" s="39" t="s">
        <v>656</v>
      </c>
    </row>
    <row r="171" spans="1:5" ht="12.75">
      <c r="A171" s="35" t="s">
        <v>55</v>
      </c>
      <c r="E171" s="40" t="s">
        <v>2504</v>
      </c>
    </row>
    <row r="172" spans="1:5" ht="165.75">
      <c r="A172" t="s">
        <v>56</v>
      </c>
      <c r="E172"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COUNTIFS(L8:L384,"=0",A8:A384,"P")+COUNTIFS(L8:L384,"",A8:A384,"P")+SUM(Q8:Q384)</f>
      </c>
    </row>
    <row r="8" spans="1:13" ht="12.75">
      <c r="A8" t="s">
        <v>44</v>
      </c>
      <c r="C8" s="28" t="s">
        <v>2543</v>
      </c>
      <c r="E8" s="30" t="s">
        <v>2542</v>
      </c>
      <c r="J8" s="29">
        <f>0+J9</f>
      </c>
      <c s="29">
        <f>0+K9</f>
      </c>
      <c s="29">
        <f>0+L9</f>
      </c>
      <c s="29">
        <f>0+M9</f>
      </c>
    </row>
    <row r="9" spans="1:13" ht="12.75">
      <c r="A9" t="s">
        <v>2429</v>
      </c>
      <c r="C9" s="31" t="s">
        <v>2544</v>
      </c>
      <c r="E9" s="33" t="s">
        <v>2542</v>
      </c>
      <c r="J9" s="32">
        <f>0+J10+J23+J80+J133+J142+J155+J168+J177+J198+J207+J216</f>
      </c>
      <c s="32">
        <f>0+K10+K23+K80+K133+K142+K155+K168+K177+K198+K207+K216</f>
      </c>
      <c s="32">
        <f>0+L10+L23+L80+L133+L142+L155+L168+L177+L198+L207+L216</f>
      </c>
      <c s="32">
        <f>0+M10+M23+M80+M133+M142+M155+M168+M177+M198+M207+M216</f>
      </c>
    </row>
    <row r="10" spans="1:13" ht="12.75">
      <c r="A10" t="s">
        <v>46</v>
      </c>
      <c r="C10" s="31" t="s">
        <v>47</v>
      </c>
      <c r="E10" s="33" t="s">
        <v>48</v>
      </c>
      <c r="J10" s="32">
        <f>0</f>
      </c>
      <c s="32">
        <f>0</f>
      </c>
      <c s="32">
        <f>0+L11+L15+L19</f>
      </c>
      <c s="32">
        <f>0+M11+M15+M19</f>
      </c>
    </row>
    <row r="11" spans="1:16" ht="25.5">
      <c r="A11" t="s">
        <v>49</v>
      </c>
      <c s="34" t="s">
        <v>47</v>
      </c>
      <c s="34" t="s">
        <v>2545</v>
      </c>
      <c s="35" t="s">
        <v>5</v>
      </c>
      <c s="6" t="s">
        <v>2546</v>
      </c>
      <c s="36" t="s">
        <v>52</v>
      </c>
      <c s="37">
        <v>103.45</v>
      </c>
      <c s="36">
        <v>0</v>
      </c>
      <c s="36">
        <f>ROUND(G11*H11,6)</f>
      </c>
      <c r="L11" s="38">
        <v>0</v>
      </c>
      <c s="32">
        <f>ROUND(ROUND(L11,2)*ROUND(G11,3),2)</f>
      </c>
      <c s="36" t="s">
        <v>2433</v>
      </c>
      <c>
        <f>(M11*21)/100</f>
      </c>
      <c t="s">
        <v>27</v>
      </c>
    </row>
    <row r="12" spans="1:5" ht="12.75">
      <c r="A12" s="35" t="s">
        <v>54</v>
      </c>
      <c r="E12" s="39" t="s">
        <v>5</v>
      </c>
    </row>
    <row r="13" spans="1:5" ht="12.75">
      <c r="A13" s="35" t="s">
        <v>55</v>
      </c>
      <c r="E13" s="40" t="s">
        <v>2547</v>
      </c>
    </row>
    <row r="14" spans="1:5" ht="51">
      <c r="A14" t="s">
        <v>56</v>
      </c>
      <c r="E14" s="39" t="s">
        <v>2548</v>
      </c>
    </row>
    <row r="15" spans="1:16" ht="25.5">
      <c r="A15" t="s">
        <v>49</v>
      </c>
      <c s="34" t="s">
        <v>27</v>
      </c>
      <c s="34" t="s">
        <v>2549</v>
      </c>
      <c s="35" t="s">
        <v>5</v>
      </c>
      <c s="6" t="s">
        <v>2550</v>
      </c>
      <c s="36" t="s">
        <v>52</v>
      </c>
      <c s="37">
        <v>103.45</v>
      </c>
      <c s="36">
        <v>0</v>
      </c>
      <c s="36">
        <f>ROUND(G15*H15,6)</f>
      </c>
      <c r="L15" s="38">
        <v>0</v>
      </c>
      <c s="32">
        <f>ROUND(ROUND(L15,2)*ROUND(G15,3),2)</f>
      </c>
      <c s="36" t="s">
        <v>2433</v>
      </c>
      <c>
        <f>(M15*21)/100</f>
      </c>
      <c t="s">
        <v>27</v>
      </c>
    </row>
    <row r="16" spans="1:5" ht="12.75">
      <c r="A16" s="35" t="s">
        <v>54</v>
      </c>
      <c r="E16" s="39" t="s">
        <v>5</v>
      </c>
    </row>
    <row r="17" spans="1:5" ht="12.75">
      <c r="A17" s="35" t="s">
        <v>55</v>
      </c>
      <c r="E17" s="40" t="s">
        <v>2547</v>
      </c>
    </row>
    <row r="18" spans="1:5" ht="63.75">
      <c r="A18" t="s">
        <v>56</v>
      </c>
      <c r="E18" s="39" t="s">
        <v>2551</v>
      </c>
    </row>
    <row r="19" spans="1:16" ht="12.75">
      <c r="A19" t="s">
        <v>49</v>
      </c>
      <c s="34" t="s">
        <v>26</v>
      </c>
      <c s="34" t="s">
        <v>2440</v>
      </c>
      <c s="35" t="s">
        <v>5</v>
      </c>
      <c s="6" t="s">
        <v>2441</v>
      </c>
      <c s="36" t="s">
        <v>52</v>
      </c>
      <c s="37">
        <v>90.446</v>
      </c>
      <c s="36">
        <v>0</v>
      </c>
      <c s="36">
        <f>ROUND(G19*H19,6)</f>
      </c>
      <c r="L19" s="38">
        <v>0</v>
      </c>
      <c s="32">
        <f>ROUND(ROUND(L19,2)*ROUND(G19,3),2)</f>
      </c>
      <c s="36" t="s">
        <v>2433</v>
      </c>
      <c>
        <f>(M19*21)/100</f>
      </c>
      <c t="s">
        <v>27</v>
      </c>
    </row>
    <row r="20" spans="1:5" ht="12.75">
      <c r="A20" s="35" t="s">
        <v>54</v>
      </c>
      <c r="E20" s="39" t="s">
        <v>5</v>
      </c>
    </row>
    <row r="21" spans="1:5" ht="12.75">
      <c r="A21" s="35" t="s">
        <v>55</v>
      </c>
      <c r="E21" s="40" t="s">
        <v>2552</v>
      </c>
    </row>
    <row r="22" spans="1:5" ht="153">
      <c r="A22" t="s">
        <v>56</v>
      </c>
      <c r="E22" s="39" t="s">
        <v>2443</v>
      </c>
    </row>
    <row r="23" spans="1:13" ht="12.75">
      <c r="A23" t="s">
        <v>46</v>
      </c>
      <c r="C23" s="31" t="s">
        <v>27</v>
      </c>
      <c r="E23" s="33" t="s">
        <v>2447</v>
      </c>
      <c r="J23" s="32">
        <f>0</f>
      </c>
      <c s="32">
        <f>0</f>
      </c>
      <c s="32">
        <f>0+L24+L28+L32+L36+L40+L44+L48+L52+L56+L60+L64+L68+L72+L76</f>
      </c>
      <c s="32">
        <f>0+M24+M28+M32+M36+M40+M44+M48+M52+M56+M60+M64+M68+M72+M76</f>
      </c>
    </row>
    <row r="24" spans="1:16" ht="25.5">
      <c r="A24" t="s">
        <v>49</v>
      </c>
      <c s="34" t="s">
        <v>62</v>
      </c>
      <c s="34" t="s">
        <v>2553</v>
      </c>
      <c s="35" t="s">
        <v>5</v>
      </c>
      <c s="6" t="s">
        <v>2554</v>
      </c>
      <c s="36" t="s">
        <v>654</v>
      </c>
      <c s="37">
        <v>0.624</v>
      </c>
      <c s="36">
        <v>1</v>
      </c>
      <c s="36">
        <f>ROUND(G24*H24,6)</f>
      </c>
      <c r="L24" s="38">
        <v>0</v>
      </c>
      <c s="32">
        <f>ROUND(ROUND(L24,2)*ROUND(G24,3),2)</f>
      </c>
      <c s="36" t="s">
        <v>2461</v>
      </c>
      <c>
        <f>(M24*21)/100</f>
      </c>
      <c t="s">
        <v>27</v>
      </c>
    </row>
    <row r="25" spans="1:5" ht="12.75">
      <c r="A25" s="35" t="s">
        <v>54</v>
      </c>
      <c r="E25" s="39" t="s">
        <v>5</v>
      </c>
    </row>
    <row r="26" spans="1:5" ht="12.75">
      <c r="A26" s="35" t="s">
        <v>55</v>
      </c>
      <c r="E26" s="40" t="s">
        <v>2555</v>
      </c>
    </row>
    <row r="27" spans="1:5" ht="12.75">
      <c r="A27" t="s">
        <v>56</v>
      </c>
      <c r="E27" s="39" t="s">
        <v>5</v>
      </c>
    </row>
    <row r="28" spans="1:16" ht="25.5">
      <c r="A28" t="s">
        <v>49</v>
      </c>
      <c s="34" t="s">
        <v>67</v>
      </c>
      <c s="34" t="s">
        <v>2556</v>
      </c>
      <c s="35" t="s">
        <v>5</v>
      </c>
      <c s="6" t="s">
        <v>2557</v>
      </c>
      <c s="36" t="s">
        <v>52</v>
      </c>
      <c s="37">
        <v>1.084</v>
      </c>
      <c s="36">
        <v>2.16</v>
      </c>
      <c s="36">
        <f>ROUND(G28*H28,6)</f>
      </c>
      <c r="L28" s="38">
        <v>0</v>
      </c>
      <c s="32">
        <f>ROUND(ROUND(L28,2)*ROUND(G28,3),2)</f>
      </c>
      <c s="36" t="s">
        <v>2433</v>
      </c>
      <c>
        <f>(M28*21)/100</f>
      </c>
      <c t="s">
        <v>27</v>
      </c>
    </row>
    <row r="29" spans="1:5" ht="12.75">
      <c r="A29" s="35" t="s">
        <v>54</v>
      </c>
      <c r="E29" s="39" t="s">
        <v>5</v>
      </c>
    </row>
    <row r="30" spans="1:5" ht="12.75">
      <c r="A30" s="35" t="s">
        <v>55</v>
      </c>
      <c r="E30" s="40" t="s">
        <v>2558</v>
      </c>
    </row>
    <row r="31" spans="1:5" ht="51">
      <c r="A31" t="s">
        <v>56</v>
      </c>
      <c r="E31" s="39" t="s">
        <v>2451</v>
      </c>
    </row>
    <row r="32" spans="1:16" ht="12.75">
      <c r="A32" t="s">
        <v>49</v>
      </c>
      <c s="34" t="s">
        <v>71</v>
      </c>
      <c s="34" t="s">
        <v>2456</v>
      </c>
      <c s="35" t="s">
        <v>5</v>
      </c>
      <c s="6" t="s">
        <v>2457</v>
      </c>
      <c s="36" t="s">
        <v>52</v>
      </c>
      <c s="37">
        <v>4.044</v>
      </c>
      <c s="36">
        <v>2.45329</v>
      </c>
      <c s="36">
        <f>ROUND(G32*H32,6)</f>
      </c>
      <c r="L32" s="38">
        <v>0</v>
      </c>
      <c s="32">
        <f>ROUND(ROUND(L32,2)*ROUND(G32,3),2)</f>
      </c>
      <c s="36" t="s">
        <v>2433</v>
      </c>
      <c>
        <f>(M32*21)/100</f>
      </c>
      <c t="s">
        <v>27</v>
      </c>
    </row>
    <row r="33" spans="1:5" ht="12.75">
      <c r="A33" s="35" t="s">
        <v>54</v>
      </c>
      <c r="E33" s="39" t="s">
        <v>5</v>
      </c>
    </row>
    <row r="34" spans="1:5" ht="12.75">
      <c r="A34" s="35" t="s">
        <v>55</v>
      </c>
      <c r="E34" s="40" t="s">
        <v>2559</v>
      </c>
    </row>
    <row r="35" spans="1:5" ht="89.25">
      <c r="A35" t="s">
        <v>56</v>
      </c>
      <c r="E35" s="39" t="s">
        <v>2455</v>
      </c>
    </row>
    <row r="36" spans="1:16" ht="12.75">
      <c r="A36" t="s">
        <v>49</v>
      </c>
      <c s="34" t="s">
        <v>76</v>
      </c>
      <c s="34" t="s">
        <v>2560</v>
      </c>
      <c s="35" t="s">
        <v>5</v>
      </c>
      <c s="6" t="s">
        <v>2561</v>
      </c>
      <c s="36" t="s">
        <v>74</v>
      </c>
      <c s="37">
        <v>3.618</v>
      </c>
      <c s="36">
        <v>0.00247</v>
      </c>
      <c s="36">
        <f>ROUND(G36*H36,6)</f>
      </c>
      <c r="L36" s="38">
        <v>0</v>
      </c>
      <c s="32">
        <f>ROUND(ROUND(L36,2)*ROUND(G36,3),2)</f>
      </c>
      <c s="36" t="s">
        <v>2433</v>
      </c>
      <c>
        <f>(M36*21)/100</f>
      </c>
      <c t="s">
        <v>27</v>
      </c>
    </row>
    <row r="37" spans="1:5" ht="12.75">
      <c r="A37" s="35" t="s">
        <v>54</v>
      </c>
      <c r="E37" s="39" t="s">
        <v>5</v>
      </c>
    </row>
    <row r="38" spans="1:5" ht="12.75">
      <c r="A38" s="35" t="s">
        <v>55</v>
      </c>
      <c r="E38" s="40" t="s">
        <v>2562</v>
      </c>
    </row>
    <row r="39" spans="1:5" ht="38.25">
      <c r="A39" t="s">
        <v>56</v>
      </c>
      <c r="E39" s="39" t="s">
        <v>2563</v>
      </c>
    </row>
    <row r="40" spans="1:16" ht="12.75">
      <c r="A40" t="s">
        <v>49</v>
      </c>
      <c s="34" t="s">
        <v>82</v>
      </c>
      <c s="34" t="s">
        <v>2459</v>
      </c>
      <c s="35" t="s">
        <v>5</v>
      </c>
      <c s="6" t="s">
        <v>2460</v>
      </c>
      <c s="36" t="s">
        <v>74</v>
      </c>
      <c s="37">
        <v>3.618</v>
      </c>
      <c s="36">
        <v>0</v>
      </c>
      <c s="36">
        <f>ROUND(G40*H40,6)</f>
      </c>
      <c r="L40" s="38">
        <v>0</v>
      </c>
      <c s="32">
        <f>ROUND(ROUND(L40,2)*ROUND(G40,3),2)</f>
      </c>
      <c s="36" t="s">
        <v>2433</v>
      </c>
      <c>
        <f>(M40*21)/100</f>
      </c>
      <c t="s">
        <v>27</v>
      </c>
    </row>
    <row r="41" spans="1:5" ht="12.75">
      <c r="A41" s="35" t="s">
        <v>54</v>
      </c>
      <c r="E41" s="39" t="s">
        <v>5</v>
      </c>
    </row>
    <row r="42" spans="1:5" ht="12.75">
      <c r="A42" s="35" t="s">
        <v>55</v>
      </c>
      <c r="E42" s="40" t="s">
        <v>2562</v>
      </c>
    </row>
    <row r="43" spans="1:5" ht="38.25">
      <c r="A43" t="s">
        <v>56</v>
      </c>
      <c r="E43" s="39" t="s">
        <v>2563</v>
      </c>
    </row>
    <row r="44" spans="1:16" ht="12.75">
      <c r="A44" t="s">
        <v>49</v>
      </c>
      <c s="34" t="s">
        <v>86</v>
      </c>
      <c s="34" t="s">
        <v>2463</v>
      </c>
      <c s="35" t="s">
        <v>5</v>
      </c>
      <c s="6" t="s">
        <v>2464</v>
      </c>
      <c s="36" t="s">
        <v>654</v>
      </c>
      <c s="37">
        <v>0.36</v>
      </c>
      <c s="36">
        <v>1.06277</v>
      </c>
      <c s="36">
        <f>ROUND(G44*H44,6)</f>
      </c>
      <c r="L44" s="38">
        <v>0</v>
      </c>
      <c s="32">
        <f>ROUND(ROUND(L44,2)*ROUND(G44,3),2)</f>
      </c>
      <c s="36" t="s">
        <v>2433</v>
      </c>
      <c>
        <f>(M44*21)/100</f>
      </c>
      <c t="s">
        <v>27</v>
      </c>
    </row>
    <row r="45" spans="1:5" ht="12.75">
      <c r="A45" s="35" t="s">
        <v>54</v>
      </c>
      <c r="E45" s="39" t="s">
        <v>5</v>
      </c>
    </row>
    <row r="46" spans="1:5" ht="12.75">
      <c r="A46" s="35" t="s">
        <v>55</v>
      </c>
      <c r="E46" s="40" t="s">
        <v>2564</v>
      </c>
    </row>
    <row r="47" spans="1:5" ht="25.5">
      <c r="A47" t="s">
        <v>56</v>
      </c>
      <c r="E47" s="39" t="s">
        <v>2565</v>
      </c>
    </row>
    <row r="48" spans="1:16" ht="12.75">
      <c r="A48" t="s">
        <v>49</v>
      </c>
      <c s="34" t="s">
        <v>90</v>
      </c>
      <c s="34" t="s">
        <v>2566</v>
      </c>
      <c s="35" t="s">
        <v>5</v>
      </c>
      <c s="6" t="s">
        <v>2567</v>
      </c>
      <c s="36" t="s">
        <v>52</v>
      </c>
      <c s="37">
        <v>6.773</v>
      </c>
      <c s="36">
        <v>2.45329</v>
      </c>
      <c s="36">
        <f>ROUND(G48*H48,6)</f>
      </c>
      <c r="L48" s="38">
        <v>0</v>
      </c>
      <c s="32">
        <f>ROUND(ROUND(L48,2)*ROUND(G48,3),2)</f>
      </c>
      <c s="36" t="s">
        <v>2433</v>
      </c>
      <c>
        <f>(M48*21)/100</f>
      </c>
      <c t="s">
        <v>27</v>
      </c>
    </row>
    <row r="49" spans="1:5" ht="12.75">
      <c r="A49" s="35" t="s">
        <v>54</v>
      </c>
      <c r="E49" s="39" t="s">
        <v>5</v>
      </c>
    </row>
    <row r="50" spans="1:5" ht="12.75">
      <c r="A50" s="35" t="s">
        <v>55</v>
      </c>
      <c r="E50" s="40" t="s">
        <v>2568</v>
      </c>
    </row>
    <row r="51" spans="1:5" ht="89.25">
      <c r="A51" t="s">
        <v>56</v>
      </c>
      <c r="E51" s="39" t="s">
        <v>2455</v>
      </c>
    </row>
    <row r="52" spans="1:16" ht="12.75">
      <c r="A52" t="s">
        <v>49</v>
      </c>
      <c s="34" t="s">
        <v>94</v>
      </c>
      <c s="34" t="s">
        <v>2569</v>
      </c>
      <c s="35" t="s">
        <v>5</v>
      </c>
      <c s="6" t="s">
        <v>2570</v>
      </c>
      <c s="36" t="s">
        <v>74</v>
      </c>
      <c s="37">
        <v>40.579</v>
      </c>
      <c s="36">
        <v>0.00269</v>
      </c>
      <c s="36">
        <f>ROUND(G52*H52,6)</f>
      </c>
      <c r="L52" s="38">
        <v>0</v>
      </c>
      <c s="32">
        <f>ROUND(ROUND(L52,2)*ROUND(G52,3),2)</f>
      </c>
      <c s="36" t="s">
        <v>2433</v>
      </c>
      <c>
        <f>(M52*21)/100</f>
      </c>
      <c t="s">
        <v>27</v>
      </c>
    </row>
    <row r="53" spans="1:5" ht="12.75">
      <c r="A53" s="35" t="s">
        <v>54</v>
      </c>
      <c r="E53" s="39" t="s">
        <v>5</v>
      </c>
    </row>
    <row r="54" spans="1:5" ht="140.25">
      <c r="A54" s="35" t="s">
        <v>55</v>
      </c>
      <c r="E54" s="40" t="s">
        <v>2571</v>
      </c>
    </row>
    <row r="55" spans="1:5" ht="38.25">
      <c r="A55" t="s">
        <v>56</v>
      </c>
      <c r="E55" s="39" t="s">
        <v>2563</v>
      </c>
    </row>
    <row r="56" spans="1:16" ht="12.75">
      <c r="A56" t="s">
        <v>49</v>
      </c>
      <c s="34" t="s">
        <v>97</v>
      </c>
      <c s="34" t="s">
        <v>2572</v>
      </c>
      <c s="35" t="s">
        <v>5</v>
      </c>
      <c s="6" t="s">
        <v>2573</v>
      </c>
      <c s="36" t="s">
        <v>74</v>
      </c>
      <c s="37">
        <v>40.579</v>
      </c>
      <c s="36">
        <v>0</v>
      </c>
      <c s="36">
        <f>ROUND(G56*H56,6)</f>
      </c>
      <c r="L56" s="38">
        <v>0</v>
      </c>
      <c s="32">
        <f>ROUND(ROUND(L56,2)*ROUND(G56,3),2)</f>
      </c>
      <c s="36" t="s">
        <v>2433</v>
      </c>
      <c>
        <f>(M56*21)/100</f>
      </c>
      <c t="s">
        <v>27</v>
      </c>
    </row>
    <row r="57" spans="1:5" ht="12.75">
      <c r="A57" s="35" t="s">
        <v>54</v>
      </c>
      <c r="E57" s="39" t="s">
        <v>5</v>
      </c>
    </row>
    <row r="58" spans="1:5" ht="12.75">
      <c r="A58" s="35" t="s">
        <v>55</v>
      </c>
      <c r="E58" s="40" t="s">
        <v>2574</v>
      </c>
    </row>
    <row r="59" spans="1:5" ht="38.25">
      <c r="A59" t="s">
        <v>56</v>
      </c>
      <c r="E59" s="39" t="s">
        <v>2563</v>
      </c>
    </row>
    <row r="60" spans="1:16" ht="12.75">
      <c r="A60" t="s">
        <v>49</v>
      </c>
      <c s="34" t="s">
        <v>101</v>
      </c>
      <c s="34" t="s">
        <v>2575</v>
      </c>
      <c s="35" t="s">
        <v>5</v>
      </c>
      <c s="6" t="s">
        <v>2576</v>
      </c>
      <c s="36" t="s">
        <v>654</v>
      </c>
      <c s="37">
        <v>0.61</v>
      </c>
      <c s="36">
        <v>1.05871</v>
      </c>
      <c s="36">
        <f>ROUND(G60*H60,6)</f>
      </c>
      <c r="L60" s="38">
        <v>0</v>
      </c>
      <c s="32">
        <f>ROUND(ROUND(L60,2)*ROUND(G60,3),2)</f>
      </c>
      <c s="36" t="s">
        <v>2433</v>
      </c>
      <c>
        <f>(M60*21)/100</f>
      </c>
      <c t="s">
        <v>27</v>
      </c>
    </row>
    <row r="61" spans="1:5" ht="12.75">
      <c r="A61" s="35" t="s">
        <v>54</v>
      </c>
      <c r="E61" s="39" t="s">
        <v>5</v>
      </c>
    </row>
    <row r="62" spans="1:5" ht="12.75">
      <c r="A62" s="35" t="s">
        <v>55</v>
      </c>
      <c r="E62" s="40" t="s">
        <v>2577</v>
      </c>
    </row>
    <row r="63" spans="1:5" ht="12.75">
      <c r="A63" t="s">
        <v>56</v>
      </c>
      <c r="E63" s="39" t="s">
        <v>5</v>
      </c>
    </row>
    <row r="64" spans="1:16" ht="12.75">
      <c r="A64" t="s">
        <v>49</v>
      </c>
      <c s="34" t="s">
        <v>105</v>
      </c>
      <c s="34" t="s">
        <v>2473</v>
      </c>
      <c s="35" t="s">
        <v>5</v>
      </c>
      <c s="6" t="s">
        <v>2474</v>
      </c>
      <c s="36" t="s">
        <v>52</v>
      </c>
      <c s="37">
        <v>10.777</v>
      </c>
      <c s="36">
        <v>2.429</v>
      </c>
      <c s="36">
        <f>ROUND(G64*H64,6)</f>
      </c>
      <c r="L64" s="38">
        <v>0</v>
      </c>
      <c s="32">
        <f>ROUND(ROUND(L64,2)*ROUND(G64,3),2)</f>
      </c>
      <c s="36" t="s">
        <v>2578</v>
      </c>
      <c>
        <f>(M64*21)/100</f>
      </c>
      <c t="s">
        <v>27</v>
      </c>
    </row>
    <row r="65" spans="1:5" ht="12.75">
      <c r="A65" s="35" t="s">
        <v>54</v>
      </c>
      <c r="E65" s="39" t="s">
        <v>5</v>
      </c>
    </row>
    <row r="66" spans="1:5" ht="12.75">
      <c r="A66" s="35" t="s">
        <v>55</v>
      </c>
      <c r="E66" s="40" t="s">
        <v>2579</v>
      </c>
    </row>
    <row r="67" spans="1:5" ht="12.75">
      <c r="A67" t="s">
        <v>56</v>
      </c>
      <c r="E67" s="39" t="s">
        <v>5</v>
      </c>
    </row>
    <row r="68" spans="1:16" ht="12.75">
      <c r="A68" t="s">
        <v>49</v>
      </c>
      <c s="34" t="s">
        <v>109</v>
      </c>
      <c s="34" t="s">
        <v>2475</v>
      </c>
      <c s="35" t="s">
        <v>5</v>
      </c>
      <c s="6" t="s">
        <v>2476</v>
      </c>
      <c s="36" t="s">
        <v>74</v>
      </c>
      <c s="37">
        <v>50.227</v>
      </c>
      <c s="36">
        <v>0.019</v>
      </c>
      <c s="36">
        <f>ROUND(G68*H68,6)</f>
      </c>
      <c r="L68" s="38">
        <v>0</v>
      </c>
      <c s="32">
        <f>ROUND(ROUND(L68,2)*ROUND(G68,3),2)</f>
      </c>
      <c s="36" t="s">
        <v>2461</v>
      </c>
      <c>
        <f>(M68*21)/100</f>
      </c>
      <c t="s">
        <v>27</v>
      </c>
    </row>
    <row r="69" spans="1:5" ht="12.75">
      <c r="A69" s="35" t="s">
        <v>54</v>
      </c>
      <c r="E69" s="39" t="s">
        <v>5</v>
      </c>
    </row>
    <row r="70" spans="1:5" ht="51">
      <c r="A70" s="35" t="s">
        <v>55</v>
      </c>
      <c r="E70" s="40" t="s">
        <v>2580</v>
      </c>
    </row>
    <row r="71" spans="1:5" ht="12.75">
      <c r="A71" t="s">
        <v>56</v>
      </c>
      <c r="E71" s="39" t="s">
        <v>5</v>
      </c>
    </row>
    <row r="72" spans="1:16" ht="12.75">
      <c r="A72" t="s">
        <v>49</v>
      </c>
      <c s="34" t="s">
        <v>113</v>
      </c>
      <c s="34" t="s">
        <v>2477</v>
      </c>
      <c s="35" t="s">
        <v>5</v>
      </c>
      <c s="6" t="s">
        <v>2478</v>
      </c>
      <c s="36" t="s">
        <v>65</v>
      </c>
      <c s="37">
        <v>1159.6</v>
      </c>
      <c s="36">
        <v>0.0025</v>
      </c>
      <c s="36">
        <f>ROUND(G72*H72,6)</f>
      </c>
      <c r="L72" s="38">
        <v>0</v>
      </c>
      <c s="32">
        <f>ROUND(ROUND(L72,2)*ROUND(G72,3),2)</f>
      </c>
      <c s="36" t="s">
        <v>655</v>
      </c>
      <c>
        <f>(M72*21)/100</f>
      </c>
      <c t="s">
        <v>27</v>
      </c>
    </row>
    <row r="73" spans="1:5" ht="12.75">
      <c r="A73" s="35" t="s">
        <v>54</v>
      </c>
      <c r="E73" s="39" t="s">
        <v>5</v>
      </c>
    </row>
    <row r="74" spans="1:5" ht="51">
      <c r="A74" s="35" t="s">
        <v>55</v>
      </c>
      <c r="E74" s="40" t="s">
        <v>2581</v>
      </c>
    </row>
    <row r="75" spans="1:5" ht="12.75">
      <c r="A75" t="s">
        <v>56</v>
      </c>
      <c r="E75" s="39" t="s">
        <v>5</v>
      </c>
    </row>
    <row r="76" spans="1:16" ht="12.75">
      <c r="A76" t="s">
        <v>49</v>
      </c>
      <c s="34" t="s">
        <v>117</v>
      </c>
      <c s="34" t="s">
        <v>2480</v>
      </c>
      <c s="35" t="s">
        <v>5</v>
      </c>
      <c s="6" t="s">
        <v>2481</v>
      </c>
      <c s="36" t="s">
        <v>80</v>
      </c>
      <c s="37">
        <v>60</v>
      </c>
      <c s="36">
        <v>0</v>
      </c>
      <c s="36">
        <f>ROUND(G76*H76,6)</f>
      </c>
      <c r="L76" s="38">
        <v>0</v>
      </c>
      <c s="32">
        <f>ROUND(ROUND(L76,2)*ROUND(G76,3),2)</f>
      </c>
      <c s="36" t="s">
        <v>655</v>
      </c>
      <c>
        <f>(M76*21)/100</f>
      </c>
      <c t="s">
        <v>27</v>
      </c>
    </row>
    <row r="77" spans="1:5" ht="12.75">
      <c r="A77" s="35" t="s">
        <v>54</v>
      </c>
      <c r="E77" s="39" t="s">
        <v>5</v>
      </c>
    </row>
    <row r="78" spans="1:5" ht="12.75">
      <c r="A78" s="35" t="s">
        <v>55</v>
      </c>
      <c r="E78" s="40" t="s">
        <v>2582</v>
      </c>
    </row>
    <row r="79" spans="1:5" ht="12.75">
      <c r="A79" t="s">
        <v>56</v>
      </c>
      <c r="E79" s="39" t="s">
        <v>5</v>
      </c>
    </row>
    <row r="80" spans="1:13" ht="12.75">
      <c r="A80" t="s">
        <v>46</v>
      </c>
      <c r="C80" s="31" t="s">
        <v>26</v>
      </c>
      <c r="E80" s="33" t="s">
        <v>2583</v>
      </c>
      <c r="J80" s="32">
        <f>0</f>
      </c>
      <c s="32">
        <f>0</f>
      </c>
      <c s="32">
        <f>0+L81+L85+L89+L93+L97+L101+L105+L109+L113+L117+L121+L125+L129</f>
      </c>
      <c s="32">
        <f>0+M81+M85+M89+M93+M97+M101+M105+M109+M113+M117+M121+M125+M129</f>
      </c>
    </row>
    <row r="81" spans="1:16" ht="25.5">
      <c r="A81" t="s">
        <v>49</v>
      </c>
      <c s="34" t="s">
        <v>120</v>
      </c>
      <c s="34" t="s">
        <v>2584</v>
      </c>
      <c s="35" t="s">
        <v>5</v>
      </c>
      <c s="6" t="s">
        <v>2585</v>
      </c>
      <c s="36" t="s">
        <v>74</v>
      </c>
      <c s="37">
        <v>82.008</v>
      </c>
      <c s="36">
        <v>0.29268</v>
      </c>
      <c s="36">
        <f>ROUND(G81*H81,6)</f>
      </c>
      <c r="L81" s="38">
        <v>0</v>
      </c>
      <c s="32">
        <f>ROUND(ROUND(L81,2)*ROUND(G81,3),2)</f>
      </c>
      <c s="36" t="s">
        <v>2433</v>
      </c>
      <c>
        <f>(M81*21)/100</f>
      </c>
      <c t="s">
        <v>27</v>
      </c>
    </row>
    <row r="82" spans="1:5" ht="12.75">
      <c r="A82" s="35" t="s">
        <v>54</v>
      </c>
      <c r="E82" s="39" t="s">
        <v>5</v>
      </c>
    </row>
    <row r="83" spans="1:5" ht="12.75">
      <c r="A83" s="35" t="s">
        <v>55</v>
      </c>
      <c r="E83" s="40" t="s">
        <v>2586</v>
      </c>
    </row>
    <row r="84" spans="1:5" ht="216.75">
      <c r="A84" t="s">
        <v>56</v>
      </c>
      <c r="E84" s="39" t="s">
        <v>2587</v>
      </c>
    </row>
    <row r="85" spans="1:16" ht="12.75">
      <c r="A85" t="s">
        <v>49</v>
      </c>
      <c s="34" t="s">
        <v>125</v>
      </c>
      <c s="34" t="s">
        <v>2588</v>
      </c>
      <c s="35" t="s">
        <v>5</v>
      </c>
      <c s="6" t="s">
        <v>2589</v>
      </c>
      <c s="36" t="s">
        <v>74</v>
      </c>
      <c s="37">
        <v>16.875</v>
      </c>
      <c s="36">
        <v>0.15253</v>
      </c>
      <c s="36">
        <f>ROUND(G85*H85,6)</f>
      </c>
      <c r="L85" s="38">
        <v>0</v>
      </c>
      <c s="32">
        <f>ROUND(ROUND(L85,2)*ROUND(G85,3),2)</f>
      </c>
      <c s="36" t="s">
        <v>2433</v>
      </c>
      <c>
        <f>(M85*21)/100</f>
      </c>
      <c t="s">
        <v>27</v>
      </c>
    </row>
    <row r="86" spans="1:5" ht="12.75">
      <c r="A86" s="35" t="s">
        <v>54</v>
      </c>
      <c r="E86" s="39" t="s">
        <v>5</v>
      </c>
    </row>
    <row r="87" spans="1:5" ht="12.75">
      <c r="A87" s="35" t="s">
        <v>55</v>
      </c>
      <c r="E87" s="40" t="s">
        <v>2590</v>
      </c>
    </row>
    <row r="88" spans="1:5" ht="12.75">
      <c r="A88" t="s">
        <v>56</v>
      </c>
      <c r="E88" s="39" t="s">
        <v>5</v>
      </c>
    </row>
    <row r="89" spans="1:16" ht="12.75">
      <c r="A89" t="s">
        <v>49</v>
      </c>
      <c s="34" t="s">
        <v>128</v>
      </c>
      <c s="34" t="s">
        <v>2591</v>
      </c>
      <c s="35" t="s">
        <v>5</v>
      </c>
      <c s="6" t="s">
        <v>2592</v>
      </c>
      <c s="36" t="s">
        <v>65</v>
      </c>
      <c s="37">
        <v>97.5</v>
      </c>
      <c s="36">
        <v>0.00013</v>
      </c>
      <c s="36">
        <f>ROUND(G89*H89,6)</f>
      </c>
      <c r="L89" s="38">
        <v>0</v>
      </c>
      <c s="32">
        <f>ROUND(ROUND(L89,2)*ROUND(G89,3),2)</f>
      </c>
      <c s="36" t="s">
        <v>2433</v>
      </c>
      <c>
        <f>(M89*21)/100</f>
      </c>
      <c t="s">
        <v>27</v>
      </c>
    </row>
    <row r="90" spans="1:5" ht="12.75">
      <c r="A90" s="35" t="s">
        <v>54</v>
      </c>
      <c r="E90" s="39" t="s">
        <v>5</v>
      </c>
    </row>
    <row r="91" spans="1:5" ht="12.75">
      <c r="A91" s="35" t="s">
        <v>55</v>
      </c>
      <c r="E91" s="40" t="s">
        <v>2593</v>
      </c>
    </row>
    <row r="92" spans="1:5" ht="63.75">
      <c r="A92" t="s">
        <v>56</v>
      </c>
      <c r="E92" s="39" t="s">
        <v>2594</v>
      </c>
    </row>
    <row r="93" spans="1:16" ht="12.75">
      <c r="A93" t="s">
        <v>49</v>
      </c>
      <c s="34" t="s">
        <v>131</v>
      </c>
      <c s="34" t="s">
        <v>2595</v>
      </c>
      <c s="35" t="s">
        <v>5</v>
      </c>
      <c s="6" t="s">
        <v>2596</v>
      </c>
      <c s="36" t="s">
        <v>80</v>
      </c>
      <c s="37">
        <v>26.96</v>
      </c>
      <c s="36">
        <v>0.66</v>
      </c>
      <c s="36">
        <f>ROUND(G93*H93,6)</f>
      </c>
      <c r="L93" s="38">
        <v>0</v>
      </c>
      <c s="32">
        <f>ROUND(ROUND(L93,2)*ROUND(G93,3),2)</f>
      </c>
      <c s="36" t="s">
        <v>2578</v>
      </c>
      <c>
        <f>(M93*21)/100</f>
      </c>
      <c t="s">
        <v>27</v>
      </c>
    </row>
    <row r="94" spans="1:5" ht="12.75">
      <c r="A94" s="35" t="s">
        <v>54</v>
      </c>
      <c r="E94" s="39" t="s">
        <v>5</v>
      </c>
    </row>
    <row r="95" spans="1:5" ht="12.75">
      <c r="A95" s="35" t="s">
        <v>55</v>
      </c>
      <c r="E95" s="40" t="s">
        <v>2597</v>
      </c>
    </row>
    <row r="96" spans="1:5" ht="12.75">
      <c r="A96" t="s">
        <v>56</v>
      </c>
      <c r="E96" s="39" t="s">
        <v>5</v>
      </c>
    </row>
    <row r="97" spans="1:16" ht="12.75">
      <c r="A97" t="s">
        <v>49</v>
      </c>
      <c s="34" t="s">
        <v>135</v>
      </c>
      <c s="34" t="s">
        <v>2598</v>
      </c>
      <c s="35" t="s">
        <v>5</v>
      </c>
      <c s="6" t="s">
        <v>2599</v>
      </c>
      <c s="36" t="s">
        <v>74</v>
      </c>
      <c s="37">
        <v>16.875</v>
      </c>
      <c s="36">
        <v>0.0944</v>
      </c>
      <c s="36">
        <f>ROUND(G97*H97,6)</f>
      </c>
      <c r="L97" s="38">
        <v>0</v>
      </c>
      <c s="32">
        <f>ROUND(ROUND(L97,2)*ROUND(G97,3),2)</f>
      </c>
      <c s="36" t="s">
        <v>2578</v>
      </c>
      <c>
        <f>(M97*21)/100</f>
      </c>
      <c t="s">
        <v>27</v>
      </c>
    </row>
    <row r="98" spans="1:5" ht="12.75">
      <c r="A98" s="35" t="s">
        <v>54</v>
      </c>
      <c r="E98" s="39" t="s">
        <v>5</v>
      </c>
    </row>
    <row r="99" spans="1:5" ht="12.75">
      <c r="A99" s="35" t="s">
        <v>55</v>
      </c>
      <c r="E99" s="40" t="s">
        <v>2600</v>
      </c>
    </row>
    <row r="100" spans="1:5" ht="12.75">
      <c r="A100" t="s">
        <v>56</v>
      </c>
      <c r="E100" s="39" t="s">
        <v>5</v>
      </c>
    </row>
    <row r="101" spans="1:16" ht="12.75">
      <c r="A101" t="s">
        <v>49</v>
      </c>
      <c s="34" t="s">
        <v>139</v>
      </c>
      <c s="34" t="s">
        <v>2601</v>
      </c>
      <c s="35" t="s">
        <v>5</v>
      </c>
      <c s="6" t="s">
        <v>2602</v>
      </c>
      <c s="36" t="s">
        <v>74</v>
      </c>
      <c s="37">
        <v>82.008</v>
      </c>
      <c s="36">
        <v>0.2816</v>
      </c>
      <c s="36">
        <f>ROUND(G101*H101,6)</f>
      </c>
      <c r="L101" s="38">
        <v>0</v>
      </c>
      <c s="32">
        <f>ROUND(ROUND(L101,2)*ROUND(G101,3),2)</f>
      </c>
      <c s="36" t="s">
        <v>2578</v>
      </c>
      <c>
        <f>(M101*21)/100</f>
      </c>
      <c t="s">
        <v>27</v>
      </c>
    </row>
    <row r="102" spans="1:5" ht="12.75">
      <c r="A102" s="35" t="s">
        <v>54</v>
      </c>
      <c r="E102" s="39" t="s">
        <v>5</v>
      </c>
    </row>
    <row r="103" spans="1:5" ht="12.75">
      <c r="A103" s="35" t="s">
        <v>55</v>
      </c>
      <c r="E103" s="40" t="s">
        <v>2586</v>
      </c>
    </row>
    <row r="104" spans="1:5" ht="12.75">
      <c r="A104" t="s">
        <v>56</v>
      </c>
      <c r="E104" s="39" t="s">
        <v>5</v>
      </c>
    </row>
    <row r="105" spans="1:16" ht="12.75">
      <c r="A105" t="s">
        <v>49</v>
      </c>
      <c s="34" t="s">
        <v>143</v>
      </c>
      <c s="34" t="s">
        <v>2603</v>
      </c>
      <c s="35" t="s">
        <v>5</v>
      </c>
      <c s="6" t="s">
        <v>2604</v>
      </c>
      <c s="36" t="s">
        <v>80</v>
      </c>
      <c s="37">
        <v>8</v>
      </c>
      <c s="36">
        <v>0.045</v>
      </c>
      <c s="36">
        <f>ROUND(G105*H105,6)</f>
      </c>
      <c r="L105" s="38">
        <v>0</v>
      </c>
      <c s="32">
        <f>ROUND(ROUND(L105,2)*ROUND(G105,3),2)</f>
      </c>
      <c s="36" t="s">
        <v>2461</v>
      </c>
      <c>
        <f>(M105*21)/100</f>
      </c>
      <c t="s">
        <v>27</v>
      </c>
    </row>
    <row r="106" spans="1:5" ht="12.75">
      <c r="A106" s="35" t="s">
        <v>54</v>
      </c>
      <c r="E106" s="39" t="s">
        <v>5</v>
      </c>
    </row>
    <row r="107" spans="1:5" ht="12.75">
      <c r="A107" s="35" t="s">
        <v>55</v>
      </c>
      <c r="E107" s="40" t="s">
        <v>82</v>
      </c>
    </row>
    <row r="108" spans="1:5" ht="12.75">
      <c r="A108" t="s">
        <v>56</v>
      </c>
      <c r="E108" s="39" t="s">
        <v>5</v>
      </c>
    </row>
    <row r="109" spans="1:16" ht="12.75">
      <c r="A109" t="s">
        <v>49</v>
      </c>
      <c s="34" t="s">
        <v>146</v>
      </c>
      <c s="34" t="s">
        <v>2605</v>
      </c>
      <c s="35" t="s">
        <v>5</v>
      </c>
      <c s="6" t="s">
        <v>2606</v>
      </c>
      <c s="36" t="s">
        <v>80</v>
      </c>
      <c s="37">
        <v>4</v>
      </c>
      <c s="36">
        <v>0.054</v>
      </c>
      <c s="36">
        <f>ROUND(G109*H109,6)</f>
      </c>
      <c r="L109" s="38">
        <v>0</v>
      </c>
      <c s="32">
        <f>ROUND(ROUND(L109,2)*ROUND(G109,3),2)</f>
      </c>
      <c s="36" t="s">
        <v>2461</v>
      </c>
      <c>
        <f>(M109*21)/100</f>
      </c>
      <c t="s">
        <v>27</v>
      </c>
    </row>
    <row r="110" spans="1:5" ht="12.75">
      <c r="A110" s="35" t="s">
        <v>54</v>
      </c>
      <c r="E110" s="39" t="s">
        <v>5</v>
      </c>
    </row>
    <row r="111" spans="1:5" ht="12.75">
      <c r="A111" s="35" t="s">
        <v>55</v>
      </c>
      <c r="E111" s="40" t="s">
        <v>62</v>
      </c>
    </row>
    <row r="112" spans="1:5" ht="12.75">
      <c r="A112" t="s">
        <v>56</v>
      </c>
      <c r="E112" s="39" t="s">
        <v>5</v>
      </c>
    </row>
    <row r="113" spans="1:16" ht="12.75">
      <c r="A113" t="s">
        <v>49</v>
      </c>
      <c s="34" t="s">
        <v>149</v>
      </c>
      <c s="34" t="s">
        <v>2607</v>
      </c>
      <c s="35" t="s">
        <v>5</v>
      </c>
      <c s="6" t="s">
        <v>2608</v>
      </c>
      <c s="36" t="s">
        <v>80</v>
      </c>
      <c s="37">
        <v>4</v>
      </c>
      <c s="36">
        <v>0.063</v>
      </c>
      <c s="36">
        <f>ROUND(G113*H113,6)</f>
      </c>
      <c r="L113" s="38">
        <v>0</v>
      </c>
      <c s="32">
        <f>ROUND(ROUND(L113,2)*ROUND(G113,3),2)</f>
      </c>
      <c s="36" t="s">
        <v>2461</v>
      </c>
      <c>
        <f>(M113*21)/100</f>
      </c>
      <c t="s">
        <v>27</v>
      </c>
    </row>
    <row r="114" spans="1:5" ht="12.75">
      <c r="A114" s="35" t="s">
        <v>54</v>
      </c>
      <c r="E114" s="39" t="s">
        <v>5</v>
      </c>
    </row>
    <row r="115" spans="1:5" ht="12.75">
      <c r="A115" s="35" t="s">
        <v>55</v>
      </c>
      <c r="E115" s="40" t="s">
        <v>62</v>
      </c>
    </row>
    <row r="116" spans="1:5" ht="12.75">
      <c r="A116" t="s">
        <v>56</v>
      </c>
      <c r="E116" s="39" t="s">
        <v>5</v>
      </c>
    </row>
    <row r="117" spans="1:16" ht="12.75">
      <c r="A117" t="s">
        <v>49</v>
      </c>
      <c s="34" t="s">
        <v>152</v>
      </c>
      <c s="34" t="s">
        <v>2609</v>
      </c>
      <c s="35" t="s">
        <v>5</v>
      </c>
      <c s="6" t="s">
        <v>2610</v>
      </c>
      <c s="36" t="s">
        <v>80</v>
      </c>
      <c s="37">
        <v>8</v>
      </c>
      <c s="36">
        <v>0.02021</v>
      </c>
      <c s="36">
        <f>ROUND(G117*H117,6)</f>
      </c>
      <c r="L117" s="38">
        <v>0</v>
      </c>
      <c s="32">
        <f>ROUND(ROUND(L117,2)*ROUND(G117,3),2)</f>
      </c>
      <c s="36" t="s">
        <v>655</v>
      </c>
      <c>
        <f>(M117*21)/100</f>
      </c>
      <c t="s">
        <v>27</v>
      </c>
    </row>
    <row r="118" spans="1:5" ht="12.75">
      <c r="A118" s="35" t="s">
        <v>54</v>
      </c>
      <c r="E118" s="39" t="s">
        <v>5</v>
      </c>
    </row>
    <row r="119" spans="1:5" ht="12.75">
      <c r="A119" s="35" t="s">
        <v>55</v>
      </c>
      <c r="E119" s="40" t="s">
        <v>82</v>
      </c>
    </row>
    <row r="120" spans="1:5" ht="25.5">
      <c r="A120" t="s">
        <v>56</v>
      </c>
      <c r="E120" s="39" t="s">
        <v>2611</v>
      </c>
    </row>
    <row r="121" spans="1:16" ht="12.75">
      <c r="A121" t="s">
        <v>49</v>
      </c>
      <c s="34" t="s">
        <v>156</v>
      </c>
      <c s="34" t="s">
        <v>2612</v>
      </c>
      <c s="35" t="s">
        <v>5</v>
      </c>
      <c s="6" t="s">
        <v>2613</v>
      </c>
      <c s="36" t="s">
        <v>80</v>
      </c>
      <c s="37">
        <v>4</v>
      </c>
      <c s="36">
        <v>0.03328</v>
      </c>
      <c s="36">
        <f>ROUND(G121*H121,6)</f>
      </c>
      <c r="L121" s="38">
        <v>0</v>
      </c>
      <c s="32">
        <f>ROUND(ROUND(L121,2)*ROUND(G121,3),2)</f>
      </c>
      <c s="36" t="s">
        <v>655</v>
      </c>
      <c>
        <f>(M121*21)/100</f>
      </c>
      <c t="s">
        <v>27</v>
      </c>
    </row>
    <row r="122" spans="1:5" ht="12.75">
      <c r="A122" s="35" t="s">
        <v>54</v>
      </c>
      <c r="E122" s="39" t="s">
        <v>5</v>
      </c>
    </row>
    <row r="123" spans="1:5" ht="12.75">
      <c r="A123" s="35" t="s">
        <v>55</v>
      </c>
      <c r="E123" s="40" t="s">
        <v>62</v>
      </c>
    </row>
    <row r="124" spans="1:5" ht="25.5">
      <c r="A124" t="s">
        <v>56</v>
      </c>
      <c r="E124" s="39" t="s">
        <v>2611</v>
      </c>
    </row>
    <row r="125" spans="1:16" ht="12.75">
      <c r="A125" t="s">
        <v>49</v>
      </c>
      <c s="34" t="s">
        <v>159</v>
      </c>
      <c s="34" t="s">
        <v>2614</v>
      </c>
      <c s="35" t="s">
        <v>5</v>
      </c>
      <c s="6" t="s">
        <v>2615</v>
      </c>
      <c s="36" t="s">
        <v>80</v>
      </c>
      <c s="37">
        <v>4</v>
      </c>
      <c s="36">
        <v>0.03328</v>
      </c>
      <c s="36">
        <f>ROUND(G125*H125,6)</f>
      </c>
      <c r="L125" s="38">
        <v>0</v>
      </c>
      <c s="32">
        <f>ROUND(ROUND(L125,2)*ROUND(G125,3),2)</f>
      </c>
      <c s="36" t="s">
        <v>655</v>
      </c>
      <c>
        <f>(M125*21)/100</f>
      </c>
      <c t="s">
        <v>27</v>
      </c>
    </row>
    <row r="126" spans="1:5" ht="12.75">
      <c r="A126" s="35" t="s">
        <v>54</v>
      </c>
      <c r="E126" s="39" t="s">
        <v>5</v>
      </c>
    </row>
    <row r="127" spans="1:5" ht="12.75">
      <c r="A127" s="35" t="s">
        <v>55</v>
      </c>
      <c r="E127" s="40" t="s">
        <v>62</v>
      </c>
    </row>
    <row r="128" spans="1:5" ht="25.5">
      <c r="A128" t="s">
        <v>56</v>
      </c>
      <c r="E128" s="39" t="s">
        <v>2611</v>
      </c>
    </row>
    <row r="129" spans="1:16" ht="12.75">
      <c r="A129" t="s">
        <v>49</v>
      </c>
      <c s="34" t="s">
        <v>163</v>
      </c>
      <c s="34" t="s">
        <v>2616</v>
      </c>
      <c s="35" t="s">
        <v>5</v>
      </c>
      <c s="6" t="s">
        <v>2617</v>
      </c>
      <c s="36" t="s">
        <v>65</v>
      </c>
      <c s="37">
        <v>4</v>
      </c>
      <c s="36">
        <v>0.0006</v>
      </c>
      <c s="36">
        <f>ROUND(G129*H129,6)</f>
      </c>
      <c r="L129" s="38">
        <v>0</v>
      </c>
      <c s="32">
        <f>ROUND(ROUND(L129,2)*ROUND(G129,3),2)</f>
      </c>
      <c s="36" t="s">
        <v>655</v>
      </c>
      <c>
        <f>(M129*21)/100</f>
      </c>
      <c t="s">
        <v>27</v>
      </c>
    </row>
    <row r="130" spans="1:5" ht="12.75">
      <c r="A130" s="35" t="s">
        <v>54</v>
      </c>
      <c r="E130" s="39" t="s">
        <v>5</v>
      </c>
    </row>
    <row r="131" spans="1:5" ht="12.75">
      <c r="A131" s="35" t="s">
        <v>55</v>
      </c>
      <c r="E131" s="40" t="s">
        <v>2618</v>
      </c>
    </row>
    <row r="132" spans="1:5" ht="12.75">
      <c r="A132" t="s">
        <v>56</v>
      </c>
      <c r="E132" s="39" t="s">
        <v>5</v>
      </c>
    </row>
    <row r="133" spans="1:13" ht="12.75">
      <c r="A133" t="s">
        <v>46</v>
      </c>
      <c r="C133" s="31" t="s">
        <v>62</v>
      </c>
      <c r="E133" s="33" t="s">
        <v>1583</v>
      </c>
      <c r="J133" s="32">
        <f>0</f>
      </c>
      <c s="32">
        <f>0</f>
      </c>
      <c s="32">
        <f>0+L134+L138</f>
      </c>
      <c s="32">
        <f>0+M134+M138</f>
      </c>
    </row>
    <row r="134" spans="1:16" ht="12.75">
      <c r="A134" t="s">
        <v>49</v>
      </c>
      <c s="34" t="s">
        <v>167</v>
      </c>
      <c s="34" t="s">
        <v>2619</v>
      </c>
      <c s="35" t="s">
        <v>5</v>
      </c>
      <c s="6" t="s">
        <v>2620</v>
      </c>
      <c s="36" t="s">
        <v>52</v>
      </c>
      <c s="37">
        <v>1.809</v>
      </c>
      <c s="36">
        <v>2.25645</v>
      </c>
      <c s="36">
        <f>ROUND(G134*H134,6)</f>
      </c>
      <c r="L134" s="38">
        <v>0</v>
      </c>
      <c s="32">
        <f>ROUND(ROUND(L134,2)*ROUND(G134,3),2)</f>
      </c>
      <c s="36" t="s">
        <v>2433</v>
      </c>
      <c>
        <f>(M134*21)/100</f>
      </c>
      <c t="s">
        <v>27</v>
      </c>
    </row>
    <row r="135" spans="1:5" ht="12.75">
      <c r="A135" s="35" t="s">
        <v>54</v>
      </c>
      <c r="E135" s="39" t="s">
        <v>5</v>
      </c>
    </row>
    <row r="136" spans="1:5" ht="12.75">
      <c r="A136" s="35" t="s">
        <v>55</v>
      </c>
      <c r="E136" s="40" t="s">
        <v>2621</v>
      </c>
    </row>
    <row r="137" spans="1:5" ht="12.75">
      <c r="A137" t="s">
        <v>56</v>
      </c>
      <c r="E137" s="39" t="s">
        <v>5</v>
      </c>
    </row>
    <row r="138" spans="1:16" ht="12.75">
      <c r="A138" t="s">
        <v>49</v>
      </c>
      <c s="34" t="s">
        <v>170</v>
      </c>
      <c s="34" t="s">
        <v>2622</v>
      </c>
      <c s="35" t="s">
        <v>5</v>
      </c>
      <c s="6" t="s">
        <v>2623</v>
      </c>
      <c s="36" t="s">
        <v>654</v>
      </c>
      <c s="37">
        <v>0.163</v>
      </c>
      <c s="36">
        <v>1.05256</v>
      </c>
      <c s="36">
        <f>ROUND(G138*H138,6)</f>
      </c>
      <c r="L138" s="38">
        <v>0</v>
      </c>
      <c s="32">
        <f>ROUND(ROUND(L138,2)*ROUND(G138,3),2)</f>
      </c>
      <c s="36" t="s">
        <v>2433</v>
      </c>
      <c>
        <f>(M138*21)/100</f>
      </c>
      <c t="s">
        <v>27</v>
      </c>
    </row>
    <row r="139" spans="1:5" ht="12.75">
      <c r="A139" s="35" t="s">
        <v>54</v>
      </c>
      <c r="E139" s="39" t="s">
        <v>5</v>
      </c>
    </row>
    <row r="140" spans="1:5" ht="12.75">
      <c r="A140" s="35" t="s">
        <v>55</v>
      </c>
      <c r="E140" s="40" t="s">
        <v>2624</v>
      </c>
    </row>
    <row r="141" spans="1:5" ht="12.75">
      <c r="A141" t="s">
        <v>56</v>
      </c>
      <c r="E141" s="39" t="s">
        <v>5</v>
      </c>
    </row>
    <row r="142" spans="1:13" ht="12.75">
      <c r="A142" t="s">
        <v>46</v>
      </c>
      <c r="C142" s="31" t="s">
        <v>71</v>
      </c>
      <c r="E142" s="33" t="s">
        <v>2625</v>
      </c>
      <c r="J142" s="32">
        <f>0</f>
      </c>
      <c s="32">
        <f>0</f>
      </c>
      <c s="32">
        <f>0+L143+L147+L151</f>
      </c>
      <c s="32">
        <f>0+M143+M147+M151</f>
      </c>
    </row>
    <row r="143" spans="1:16" ht="12.75">
      <c r="A143" t="s">
        <v>49</v>
      </c>
      <c s="34" t="s">
        <v>174</v>
      </c>
      <c s="34" t="s">
        <v>2626</v>
      </c>
      <c s="35" t="s">
        <v>5</v>
      </c>
      <c s="6" t="s">
        <v>2627</v>
      </c>
      <c s="36" t="s">
        <v>74</v>
      </c>
      <c s="37">
        <v>21.593</v>
      </c>
      <c s="36">
        <v>0.021</v>
      </c>
      <c s="36">
        <f>ROUND(G143*H143,6)</f>
      </c>
      <c r="L143" s="38">
        <v>0</v>
      </c>
      <c s="32">
        <f>ROUND(ROUND(L143,2)*ROUND(G143,3),2)</f>
      </c>
      <c s="36" t="s">
        <v>2433</v>
      </c>
      <c>
        <f>(M143*21)/100</f>
      </c>
      <c t="s">
        <v>27</v>
      </c>
    </row>
    <row r="144" spans="1:5" ht="12.75">
      <c r="A144" s="35" t="s">
        <v>54</v>
      </c>
      <c r="E144" s="39" t="s">
        <v>5</v>
      </c>
    </row>
    <row r="145" spans="1:5" ht="25.5">
      <c r="A145" s="35" t="s">
        <v>55</v>
      </c>
      <c r="E145" s="40" t="s">
        <v>2628</v>
      </c>
    </row>
    <row r="146" spans="1:5" ht="12.75">
      <c r="A146" t="s">
        <v>56</v>
      </c>
      <c r="E146" s="39" t="s">
        <v>5</v>
      </c>
    </row>
    <row r="147" spans="1:16" ht="25.5">
      <c r="A147" t="s">
        <v>49</v>
      </c>
      <c s="34" t="s">
        <v>178</v>
      </c>
      <c s="34" t="s">
        <v>2629</v>
      </c>
      <c s="35" t="s">
        <v>5</v>
      </c>
      <c s="6" t="s">
        <v>2630</v>
      </c>
      <c s="36" t="s">
        <v>74</v>
      </c>
      <c s="37">
        <v>26.96</v>
      </c>
      <c s="36">
        <v>0.01838</v>
      </c>
      <c s="36">
        <f>ROUND(G147*H147,6)</f>
      </c>
      <c r="L147" s="38">
        <v>0</v>
      </c>
      <c s="32">
        <f>ROUND(ROUND(L147,2)*ROUND(G147,3),2)</f>
      </c>
      <c s="36" t="s">
        <v>655</v>
      </c>
      <c>
        <f>(M147*21)/100</f>
      </c>
      <c t="s">
        <v>27</v>
      </c>
    </row>
    <row r="148" spans="1:5" ht="12.75">
      <c r="A148" s="35" t="s">
        <v>54</v>
      </c>
      <c r="E148" s="39" t="s">
        <v>5</v>
      </c>
    </row>
    <row r="149" spans="1:5" ht="12.75">
      <c r="A149" s="35" t="s">
        <v>55</v>
      </c>
      <c r="E149" s="40" t="s">
        <v>2597</v>
      </c>
    </row>
    <row r="150" spans="1:5" ht="76.5">
      <c r="A150" t="s">
        <v>56</v>
      </c>
      <c r="E150" s="39" t="s">
        <v>2631</v>
      </c>
    </row>
    <row r="151" spans="1:16" ht="12.75">
      <c r="A151" t="s">
        <v>49</v>
      </c>
      <c s="34" t="s">
        <v>182</v>
      </c>
      <c s="34" t="s">
        <v>2632</v>
      </c>
      <c s="35" t="s">
        <v>5</v>
      </c>
      <c s="6" t="s">
        <v>2633</v>
      </c>
      <c s="36" t="s">
        <v>74</v>
      </c>
      <c s="37">
        <v>81.028</v>
      </c>
      <c s="36">
        <v>0.01838</v>
      </c>
      <c s="36">
        <f>ROUND(G151*H151,6)</f>
      </c>
      <c r="L151" s="38">
        <v>0</v>
      </c>
      <c s="32">
        <f>ROUND(ROUND(L151,2)*ROUND(G151,3),2)</f>
      </c>
      <c s="36" t="s">
        <v>655</v>
      </c>
      <c>
        <f>(M151*21)/100</f>
      </c>
      <c t="s">
        <v>27</v>
      </c>
    </row>
    <row r="152" spans="1:5" ht="12.75">
      <c r="A152" s="35" t="s">
        <v>54</v>
      </c>
      <c r="E152" s="39" t="s">
        <v>5</v>
      </c>
    </row>
    <row r="153" spans="1:5" ht="12.75">
      <c r="A153" s="35" t="s">
        <v>55</v>
      </c>
      <c r="E153" s="40" t="s">
        <v>2634</v>
      </c>
    </row>
    <row r="154" spans="1:5" ht="76.5">
      <c r="A154" t="s">
        <v>56</v>
      </c>
      <c r="E154" s="39" t="s">
        <v>2631</v>
      </c>
    </row>
    <row r="155" spans="1:13" ht="12.75">
      <c r="A155" t="s">
        <v>46</v>
      </c>
      <c r="C155" s="31" t="s">
        <v>2487</v>
      </c>
      <c r="E155" s="33" t="s">
        <v>2488</v>
      </c>
      <c r="J155" s="32">
        <f>0</f>
      </c>
      <c s="32">
        <f>0</f>
      </c>
      <c s="32">
        <f>0+L156+L160+L164</f>
      </c>
      <c s="32">
        <f>0+M156+M160+M164</f>
      </c>
    </row>
    <row r="156" spans="1:16" ht="12.75">
      <c r="A156" t="s">
        <v>49</v>
      </c>
      <c s="34" t="s">
        <v>186</v>
      </c>
      <c s="34" t="s">
        <v>2635</v>
      </c>
      <c s="35" t="s">
        <v>5</v>
      </c>
      <c s="6" t="s">
        <v>2636</v>
      </c>
      <c s="36" t="s">
        <v>1700</v>
      </c>
      <c s="37">
        <v>65.766</v>
      </c>
      <c s="36">
        <v>0.001</v>
      </c>
      <c s="36">
        <f>ROUND(G156*H156,6)</f>
      </c>
      <c r="L156" s="38">
        <v>0</v>
      </c>
      <c s="32">
        <f>ROUND(ROUND(L156,2)*ROUND(G156,3),2)</f>
      </c>
      <c s="36" t="s">
        <v>2433</v>
      </c>
      <c>
        <f>(M156*21)/100</f>
      </c>
      <c t="s">
        <v>27</v>
      </c>
    </row>
    <row r="157" spans="1:5" ht="12.75">
      <c r="A157" s="35" t="s">
        <v>54</v>
      </c>
      <c r="E157" s="39" t="s">
        <v>5</v>
      </c>
    </row>
    <row r="158" spans="1:5" ht="12.75">
      <c r="A158" s="35" t="s">
        <v>55</v>
      </c>
      <c r="E158" s="40" t="s">
        <v>2637</v>
      </c>
    </row>
    <row r="159" spans="1:5" ht="12.75">
      <c r="A159" t="s">
        <v>56</v>
      </c>
      <c r="E159" s="39" t="s">
        <v>5</v>
      </c>
    </row>
    <row r="160" spans="1:16" ht="25.5">
      <c r="A160" t="s">
        <v>49</v>
      </c>
      <c s="34" t="s">
        <v>190</v>
      </c>
      <c s="34" t="s">
        <v>2638</v>
      </c>
      <c s="35" t="s">
        <v>5</v>
      </c>
      <c s="6" t="s">
        <v>2639</v>
      </c>
      <c s="36" t="s">
        <v>74</v>
      </c>
      <c s="37">
        <v>26.96</v>
      </c>
      <c s="36">
        <v>0</v>
      </c>
      <c s="36">
        <f>ROUND(G160*H160,6)</f>
      </c>
      <c r="L160" s="38">
        <v>0</v>
      </c>
      <c s="32">
        <f>ROUND(ROUND(L160,2)*ROUND(G160,3),2)</f>
      </c>
      <c s="36" t="s">
        <v>2433</v>
      </c>
      <c>
        <f>(M160*21)/100</f>
      </c>
      <c t="s">
        <v>27</v>
      </c>
    </row>
    <row r="161" spans="1:5" ht="12.75">
      <c r="A161" s="35" t="s">
        <v>54</v>
      </c>
      <c r="E161" s="39" t="s">
        <v>5</v>
      </c>
    </row>
    <row r="162" spans="1:5" ht="12.75">
      <c r="A162" s="35" t="s">
        <v>55</v>
      </c>
      <c r="E162" s="40" t="s">
        <v>2597</v>
      </c>
    </row>
    <row r="163" spans="1:5" ht="25.5">
      <c r="A163" t="s">
        <v>56</v>
      </c>
      <c r="E163" s="39" t="s">
        <v>2640</v>
      </c>
    </row>
    <row r="164" spans="1:16" ht="12.75">
      <c r="A164" t="s">
        <v>49</v>
      </c>
      <c s="34" t="s">
        <v>194</v>
      </c>
      <c s="34" t="s">
        <v>2641</v>
      </c>
      <c s="35" t="s">
        <v>5</v>
      </c>
      <c s="6" t="s">
        <v>2642</v>
      </c>
      <c s="36" t="s">
        <v>74</v>
      </c>
      <c s="37">
        <v>16.884</v>
      </c>
      <c s="36">
        <v>0</v>
      </c>
      <c s="36">
        <f>ROUND(G164*H164,6)</f>
      </c>
      <c r="L164" s="38">
        <v>0</v>
      </c>
      <c s="32">
        <f>ROUND(ROUND(L164,2)*ROUND(G164,3),2)</f>
      </c>
      <c s="36" t="s">
        <v>2433</v>
      </c>
      <c>
        <f>(M164*21)/100</f>
      </c>
      <c t="s">
        <v>27</v>
      </c>
    </row>
    <row r="165" spans="1:5" ht="12.75">
      <c r="A165" s="35" t="s">
        <v>54</v>
      </c>
      <c r="E165" s="39" t="s">
        <v>5</v>
      </c>
    </row>
    <row r="166" spans="1:5" ht="12.75">
      <c r="A166" s="35" t="s">
        <v>55</v>
      </c>
      <c r="E166" s="40" t="s">
        <v>2643</v>
      </c>
    </row>
    <row r="167" spans="1:5" ht="25.5">
      <c r="A167" t="s">
        <v>56</v>
      </c>
      <c r="E167" s="39" t="s">
        <v>2640</v>
      </c>
    </row>
    <row r="168" spans="1:13" ht="12.75">
      <c r="A168" t="s">
        <v>46</v>
      </c>
      <c r="C168" s="31" t="s">
        <v>2644</v>
      </c>
      <c r="E168" s="33" t="s">
        <v>2645</v>
      </c>
      <c r="J168" s="32">
        <f>0</f>
      </c>
      <c s="32">
        <f>0</f>
      </c>
      <c s="32">
        <f>0+L169+L173</f>
      </c>
      <c s="32">
        <f>0+M169+M173</f>
      </c>
    </row>
    <row r="169" spans="1:16" ht="12.75">
      <c r="A169" t="s">
        <v>49</v>
      </c>
      <c s="34" t="s">
        <v>198</v>
      </c>
      <c s="34" t="s">
        <v>2646</v>
      </c>
      <c s="35" t="s">
        <v>5</v>
      </c>
      <c s="6" t="s">
        <v>2647</v>
      </c>
      <c s="36" t="s">
        <v>74</v>
      </c>
      <c s="37">
        <v>27.499</v>
      </c>
      <c s="36">
        <v>0.002</v>
      </c>
      <c s="36">
        <f>ROUND(G169*H169,6)</f>
      </c>
      <c r="L169" s="38">
        <v>0</v>
      </c>
      <c s="32">
        <f>ROUND(ROUND(L169,2)*ROUND(G169,3),2)</f>
      </c>
      <c s="36" t="s">
        <v>2433</v>
      </c>
      <c>
        <f>(M169*21)/100</f>
      </c>
      <c t="s">
        <v>27</v>
      </c>
    </row>
    <row r="170" spans="1:5" ht="12.75">
      <c r="A170" s="35" t="s">
        <v>54</v>
      </c>
      <c r="E170" s="39" t="s">
        <v>5</v>
      </c>
    </row>
    <row r="171" spans="1:5" ht="12.75">
      <c r="A171" s="35" t="s">
        <v>55</v>
      </c>
      <c r="E171" s="40" t="s">
        <v>2648</v>
      </c>
    </row>
    <row r="172" spans="1:5" ht="12.75">
      <c r="A172" t="s">
        <v>56</v>
      </c>
      <c r="E172" s="39" t="s">
        <v>5</v>
      </c>
    </row>
    <row r="173" spans="1:16" ht="25.5">
      <c r="A173" t="s">
        <v>49</v>
      </c>
      <c s="34" t="s">
        <v>202</v>
      </c>
      <c s="34" t="s">
        <v>2649</v>
      </c>
      <c s="35" t="s">
        <v>5</v>
      </c>
      <c s="6" t="s">
        <v>2650</v>
      </c>
      <c s="36" t="s">
        <v>74</v>
      </c>
      <c s="37">
        <v>26.96</v>
      </c>
      <c s="36">
        <v>0</v>
      </c>
      <c s="36">
        <f>ROUND(G173*H173,6)</f>
      </c>
      <c r="L173" s="38">
        <v>0</v>
      </c>
      <c s="32">
        <f>ROUND(ROUND(L173,2)*ROUND(G173,3),2)</f>
      </c>
      <c s="36" t="s">
        <v>2433</v>
      </c>
      <c>
        <f>(M173*21)/100</f>
      </c>
      <c t="s">
        <v>27</v>
      </c>
    </row>
    <row r="174" spans="1:5" ht="12.75">
      <c r="A174" s="35" t="s">
        <v>54</v>
      </c>
      <c r="E174" s="39" t="s">
        <v>5</v>
      </c>
    </row>
    <row r="175" spans="1:5" ht="12.75">
      <c r="A175" s="35" t="s">
        <v>55</v>
      </c>
      <c r="E175" s="40" t="s">
        <v>2597</v>
      </c>
    </row>
    <row r="176" spans="1:5" ht="12.75">
      <c r="A176" t="s">
        <v>56</v>
      </c>
      <c r="E176" s="39" t="s">
        <v>5</v>
      </c>
    </row>
    <row r="177" spans="1:13" ht="12.75">
      <c r="A177" t="s">
        <v>46</v>
      </c>
      <c r="C177" s="31" t="s">
        <v>2651</v>
      </c>
      <c r="E177" s="33" t="s">
        <v>2652</v>
      </c>
      <c r="J177" s="32">
        <f>0</f>
      </c>
      <c s="32">
        <f>0</f>
      </c>
      <c s="32">
        <f>0+L178+L182+L186+L190+L194</f>
      </c>
      <c s="32">
        <f>0+M178+M182+M186+M190+M194</f>
      </c>
    </row>
    <row r="178" spans="1:16" ht="12.75">
      <c r="A178" t="s">
        <v>49</v>
      </c>
      <c s="34" t="s">
        <v>206</v>
      </c>
      <c s="34" t="s">
        <v>2653</v>
      </c>
      <c s="35" t="s">
        <v>5</v>
      </c>
      <c s="6" t="s">
        <v>2654</v>
      </c>
      <c s="36" t="s">
        <v>80</v>
      </c>
      <c s="37">
        <v>2</v>
      </c>
      <c s="36">
        <v>0.074</v>
      </c>
      <c s="36">
        <f>ROUND(G178*H178,6)</f>
      </c>
      <c r="L178" s="38">
        <v>0</v>
      </c>
      <c s="32">
        <f>ROUND(ROUND(L178,2)*ROUND(G178,3),2)</f>
      </c>
      <c s="36" t="s">
        <v>2461</v>
      </c>
      <c>
        <f>(M178*21)/100</f>
      </c>
      <c t="s">
        <v>27</v>
      </c>
    </row>
    <row r="179" spans="1:5" ht="12.75">
      <c r="A179" s="35" t="s">
        <v>54</v>
      </c>
      <c r="E179" s="39" t="s">
        <v>5</v>
      </c>
    </row>
    <row r="180" spans="1:5" ht="12.75">
      <c r="A180" s="35" t="s">
        <v>55</v>
      </c>
      <c r="E180" s="40" t="s">
        <v>27</v>
      </c>
    </row>
    <row r="181" spans="1:5" ht="12.75">
      <c r="A181" t="s">
        <v>56</v>
      </c>
      <c r="E181" s="39" t="s">
        <v>5</v>
      </c>
    </row>
    <row r="182" spans="1:16" ht="12.75">
      <c r="A182" t="s">
        <v>49</v>
      </c>
      <c s="34" t="s">
        <v>210</v>
      </c>
      <c s="34" t="s">
        <v>2655</v>
      </c>
      <c s="35" t="s">
        <v>5</v>
      </c>
      <c s="6" t="s">
        <v>2656</v>
      </c>
      <c s="36" t="s">
        <v>74</v>
      </c>
      <c s="37">
        <v>0.75</v>
      </c>
      <c s="36">
        <v>0.02917</v>
      </c>
      <c s="36">
        <f>ROUND(G182*H182,6)</f>
      </c>
      <c r="L182" s="38">
        <v>0</v>
      </c>
      <c s="32">
        <f>ROUND(ROUND(L182,2)*ROUND(G182,3),2)</f>
      </c>
      <c s="36" t="s">
        <v>2461</v>
      </c>
      <c>
        <f>(M182*21)/100</f>
      </c>
      <c t="s">
        <v>27</v>
      </c>
    </row>
    <row r="183" spans="1:5" ht="12.75">
      <c r="A183" s="35" t="s">
        <v>54</v>
      </c>
      <c r="E183" s="39" t="s">
        <v>5</v>
      </c>
    </row>
    <row r="184" spans="1:5" ht="12.75">
      <c r="A184" s="35" t="s">
        <v>55</v>
      </c>
      <c r="E184" s="40" t="s">
        <v>2657</v>
      </c>
    </row>
    <row r="185" spans="1:5" ht="12.75">
      <c r="A185" t="s">
        <v>56</v>
      </c>
      <c r="E185" s="39" t="s">
        <v>5</v>
      </c>
    </row>
    <row r="186" spans="1:16" ht="12.75">
      <c r="A186" t="s">
        <v>49</v>
      </c>
      <c s="34" t="s">
        <v>214</v>
      </c>
      <c s="34" t="s">
        <v>2658</v>
      </c>
      <c s="35" t="s">
        <v>5</v>
      </c>
      <c s="6" t="s">
        <v>2659</v>
      </c>
      <c s="36" t="s">
        <v>80</v>
      </c>
      <c s="37">
        <v>1</v>
      </c>
      <c s="36">
        <v>0.016</v>
      </c>
      <c s="36">
        <f>ROUND(G186*H186,6)</f>
      </c>
      <c r="L186" s="38">
        <v>0</v>
      </c>
      <c s="32">
        <f>ROUND(ROUND(L186,2)*ROUND(G186,3),2)</f>
      </c>
      <c s="36" t="s">
        <v>2461</v>
      </c>
      <c>
        <f>(M186*21)/100</f>
      </c>
      <c t="s">
        <v>27</v>
      </c>
    </row>
    <row r="187" spans="1:5" ht="12.75">
      <c r="A187" s="35" t="s">
        <v>54</v>
      </c>
      <c r="E187" s="39" t="s">
        <v>5</v>
      </c>
    </row>
    <row r="188" spans="1:5" ht="12.75">
      <c r="A188" s="35" t="s">
        <v>55</v>
      </c>
      <c r="E188" s="40" t="s">
        <v>47</v>
      </c>
    </row>
    <row r="189" spans="1:5" ht="12.75">
      <c r="A189" t="s">
        <v>56</v>
      </c>
      <c r="E189" s="39" t="s">
        <v>5</v>
      </c>
    </row>
    <row r="190" spans="1:16" ht="12.75">
      <c r="A190" t="s">
        <v>49</v>
      </c>
      <c s="34" t="s">
        <v>218</v>
      </c>
      <c s="34" t="s">
        <v>2660</v>
      </c>
      <c s="35" t="s">
        <v>5</v>
      </c>
      <c s="6" t="s">
        <v>2661</v>
      </c>
      <c s="36" t="s">
        <v>80</v>
      </c>
      <c s="37">
        <v>1</v>
      </c>
      <c s="36">
        <v>0.084</v>
      </c>
      <c s="36">
        <f>ROUND(G190*H190,6)</f>
      </c>
      <c r="L190" s="38">
        <v>0</v>
      </c>
      <c s="32">
        <f>ROUND(ROUND(L190,2)*ROUND(G190,3),2)</f>
      </c>
      <c s="36" t="s">
        <v>655</v>
      </c>
      <c>
        <f>(M190*21)/100</f>
      </c>
      <c t="s">
        <v>27</v>
      </c>
    </row>
    <row r="191" spans="1:5" ht="12.75">
      <c r="A191" s="35" t="s">
        <v>54</v>
      </c>
      <c r="E191" s="39" t="s">
        <v>5</v>
      </c>
    </row>
    <row r="192" spans="1:5" ht="12.75">
      <c r="A192" s="35" t="s">
        <v>55</v>
      </c>
      <c r="E192" s="40" t="s">
        <v>47</v>
      </c>
    </row>
    <row r="193" spans="1:5" ht="12.75">
      <c r="A193" t="s">
        <v>56</v>
      </c>
      <c r="E193" s="39" t="s">
        <v>5</v>
      </c>
    </row>
    <row r="194" spans="1:16" ht="12.75">
      <c r="A194" t="s">
        <v>49</v>
      </c>
      <c s="34" t="s">
        <v>222</v>
      </c>
      <c s="34" t="s">
        <v>2662</v>
      </c>
      <c s="35" t="s">
        <v>5</v>
      </c>
      <c s="6" t="s">
        <v>2663</v>
      </c>
      <c s="36" t="s">
        <v>74</v>
      </c>
      <c s="37">
        <v>6.826</v>
      </c>
      <c s="36">
        <v>0</v>
      </c>
      <c s="36">
        <f>ROUND(G194*H194,6)</f>
      </c>
      <c r="L194" s="38">
        <v>0</v>
      </c>
      <c s="32">
        <f>ROUND(ROUND(L194,2)*ROUND(G194,3),2)</f>
      </c>
      <c s="36" t="s">
        <v>655</v>
      </c>
      <c>
        <f>(M194*21)/100</f>
      </c>
      <c t="s">
        <v>27</v>
      </c>
    </row>
    <row r="195" spans="1:5" ht="12.75">
      <c r="A195" s="35" t="s">
        <v>54</v>
      </c>
      <c r="E195" s="39" t="s">
        <v>5</v>
      </c>
    </row>
    <row r="196" spans="1:5" ht="51">
      <c r="A196" s="35" t="s">
        <v>55</v>
      </c>
      <c r="E196" s="40" t="s">
        <v>2664</v>
      </c>
    </row>
    <row r="197" spans="1:5" ht="12.75">
      <c r="A197" t="s">
        <v>56</v>
      </c>
      <c r="E197" s="39" t="s">
        <v>5</v>
      </c>
    </row>
    <row r="198" spans="1:13" ht="12.75">
      <c r="A198" t="s">
        <v>46</v>
      </c>
      <c r="C198" s="31" t="s">
        <v>2665</v>
      </c>
      <c r="E198" s="33" t="s">
        <v>2666</v>
      </c>
      <c r="J198" s="32">
        <f>0</f>
      </c>
      <c s="32">
        <f>0</f>
      </c>
      <c s="32">
        <f>0+L199+L203</f>
      </c>
      <c s="32">
        <f>0+M199+M203</f>
      </c>
    </row>
    <row r="199" spans="1:16" ht="12.75">
      <c r="A199" t="s">
        <v>49</v>
      </c>
      <c s="34" t="s">
        <v>226</v>
      </c>
      <c s="34" t="s">
        <v>2667</v>
      </c>
      <c s="35" t="s">
        <v>5</v>
      </c>
      <c s="6" t="s">
        <v>2668</v>
      </c>
      <c s="36" t="s">
        <v>74</v>
      </c>
      <c s="37">
        <v>93.609</v>
      </c>
      <c s="36">
        <v>0.0118</v>
      </c>
      <c s="36">
        <f>ROUND(G199*H199,6)</f>
      </c>
      <c r="L199" s="38">
        <v>0</v>
      </c>
      <c s="32">
        <f>ROUND(ROUND(L199,2)*ROUND(G199,3),2)</f>
      </c>
      <c s="36" t="s">
        <v>2433</v>
      </c>
      <c>
        <f>(M199*21)/100</f>
      </c>
      <c t="s">
        <v>27</v>
      </c>
    </row>
    <row r="200" spans="1:5" ht="12.75">
      <c r="A200" s="35" t="s">
        <v>54</v>
      </c>
      <c r="E200" s="39" t="s">
        <v>5</v>
      </c>
    </row>
    <row r="201" spans="1:5" ht="12.75">
      <c r="A201" s="35" t="s">
        <v>55</v>
      </c>
      <c r="E201" s="40" t="s">
        <v>2669</v>
      </c>
    </row>
    <row r="202" spans="1:5" ht="12.75">
      <c r="A202" t="s">
        <v>56</v>
      </c>
      <c r="E202" s="39" t="s">
        <v>5</v>
      </c>
    </row>
    <row r="203" spans="1:16" ht="25.5">
      <c r="A203" t="s">
        <v>49</v>
      </c>
      <c s="34" t="s">
        <v>230</v>
      </c>
      <c s="34" t="s">
        <v>2670</v>
      </c>
      <c s="35" t="s">
        <v>5</v>
      </c>
      <c s="6" t="s">
        <v>2671</v>
      </c>
      <c s="36" t="s">
        <v>74</v>
      </c>
      <c s="37">
        <v>93.609</v>
      </c>
      <c s="36">
        <v>0.006</v>
      </c>
      <c s="36">
        <f>ROUND(G203*H203,6)</f>
      </c>
      <c r="L203" s="38">
        <v>0</v>
      </c>
      <c s="32">
        <f>ROUND(ROUND(L203,2)*ROUND(G203,3),2)</f>
      </c>
      <c s="36" t="s">
        <v>2433</v>
      </c>
      <c>
        <f>(M203*21)/100</f>
      </c>
      <c t="s">
        <v>27</v>
      </c>
    </row>
    <row r="204" spans="1:5" ht="12.75">
      <c r="A204" s="35" t="s">
        <v>54</v>
      </c>
      <c r="E204" s="39" t="s">
        <v>5</v>
      </c>
    </row>
    <row r="205" spans="1:5" ht="12.75">
      <c r="A205" s="35" t="s">
        <v>55</v>
      </c>
      <c r="E205" s="40" t="s">
        <v>2669</v>
      </c>
    </row>
    <row r="206" spans="1:5" ht="12.75">
      <c r="A206" t="s">
        <v>56</v>
      </c>
      <c r="E206" s="39" t="s">
        <v>2672</v>
      </c>
    </row>
    <row r="207" spans="1:13" ht="12.75">
      <c r="A207" t="s">
        <v>46</v>
      </c>
      <c r="C207" s="31" t="s">
        <v>86</v>
      </c>
      <c r="E207" s="33" t="s">
        <v>2673</v>
      </c>
      <c r="J207" s="32">
        <f>0</f>
      </c>
      <c s="32">
        <f>0</f>
      </c>
      <c s="32">
        <f>0+L208+L212</f>
      </c>
      <c s="32">
        <f>0+M208+M212</f>
      </c>
    </row>
    <row r="208" spans="1:16" ht="12.75">
      <c r="A208" t="s">
        <v>49</v>
      </c>
      <c s="34" t="s">
        <v>234</v>
      </c>
      <c s="34" t="s">
        <v>2674</v>
      </c>
      <c s="35" t="s">
        <v>5</v>
      </c>
      <c s="6" t="s">
        <v>2675</v>
      </c>
      <c s="36" t="s">
        <v>74</v>
      </c>
      <c s="37">
        <v>6.03</v>
      </c>
      <c s="36">
        <v>0.01208</v>
      </c>
      <c s="36">
        <f>ROUND(G208*H208,6)</f>
      </c>
      <c r="L208" s="38">
        <v>0</v>
      </c>
      <c s="32">
        <f>ROUND(ROUND(L208,2)*ROUND(G208,3),2)</f>
      </c>
      <c s="36" t="s">
        <v>2433</v>
      </c>
      <c>
        <f>(M208*21)/100</f>
      </c>
      <c t="s">
        <v>27</v>
      </c>
    </row>
    <row r="209" spans="1:5" ht="12.75">
      <c r="A209" s="35" t="s">
        <v>54</v>
      </c>
      <c r="E209" s="39" t="s">
        <v>5</v>
      </c>
    </row>
    <row r="210" spans="1:5" ht="12.75">
      <c r="A210" s="35" t="s">
        <v>55</v>
      </c>
      <c r="E210" s="40" t="s">
        <v>2676</v>
      </c>
    </row>
    <row r="211" spans="1:5" ht="12.75">
      <c r="A211" t="s">
        <v>56</v>
      </c>
      <c r="E211" s="39" t="s">
        <v>2677</v>
      </c>
    </row>
    <row r="212" spans="1:16" ht="12.75">
      <c r="A212" t="s">
        <v>49</v>
      </c>
      <c s="34" t="s">
        <v>238</v>
      </c>
      <c s="34" t="s">
        <v>2678</v>
      </c>
      <c s="35" t="s">
        <v>5</v>
      </c>
      <c s="6" t="s">
        <v>2679</v>
      </c>
      <c s="36" t="s">
        <v>74</v>
      </c>
      <c s="37">
        <v>6.03</v>
      </c>
      <c s="36">
        <v>0</v>
      </c>
      <c s="36">
        <f>ROUND(G212*H212,6)</f>
      </c>
      <c r="L212" s="38">
        <v>0</v>
      </c>
      <c s="32">
        <f>ROUND(ROUND(L212,2)*ROUND(G212,3),2)</f>
      </c>
      <c s="36" t="s">
        <v>2433</v>
      </c>
      <c>
        <f>(M212*21)/100</f>
      </c>
      <c t="s">
        <v>27</v>
      </c>
    </row>
    <row r="213" spans="1:5" ht="12.75">
      <c r="A213" s="35" t="s">
        <v>54</v>
      </c>
      <c r="E213" s="39" t="s">
        <v>5</v>
      </c>
    </row>
    <row r="214" spans="1:5" ht="12.75">
      <c r="A214" s="35" t="s">
        <v>55</v>
      </c>
      <c r="E214" s="40" t="s">
        <v>2676</v>
      </c>
    </row>
    <row r="215" spans="1:5" ht="12.75">
      <c r="A215" t="s">
        <v>56</v>
      </c>
      <c r="E215" s="39" t="s">
        <v>2677</v>
      </c>
    </row>
    <row r="216" spans="1:13" ht="12.75">
      <c r="A216" t="s">
        <v>46</v>
      </c>
      <c r="C216" s="31" t="s">
        <v>649</v>
      </c>
      <c r="E216" s="33" t="s">
        <v>2348</v>
      </c>
      <c r="J216" s="32">
        <f>0</f>
      </c>
      <c s="32">
        <f>0</f>
      </c>
      <c s="32">
        <f>0+L217</f>
      </c>
      <c s="32">
        <f>0+M217</f>
      </c>
    </row>
    <row r="217" spans="1:16" ht="25.5">
      <c r="A217" t="s">
        <v>49</v>
      </c>
      <c s="34" t="s">
        <v>242</v>
      </c>
      <c s="34" t="s">
        <v>1727</v>
      </c>
      <c s="35" t="s">
        <v>652</v>
      </c>
      <c s="6" t="s">
        <v>1728</v>
      </c>
      <c s="36" t="s">
        <v>654</v>
      </c>
      <c s="37">
        <v>22.627</v>
      </c>
      <c s="36">
        <v>0</v>
      </c>
      <c s="36">
        <f>ROUND(G217*H217,6)</f>
      </c>
      <c r="L217" s="38">
        <v>0</v>
      </c>
      <c s="32">
        <f>ROUND(ROUND(L217,2)*ROUND(G217,3),2)</f>
      </c>
      <c s="36" t="s">
        <v>655</v>
      </c>
      <c>
        <f>(M217*21)/100</f>
      </c>
      <c t="s">
        <v>27</v>
      </c>
    </row>
    <row r="218" spans="1:5" ht="12.75">
      <c r="A218" s="35" t="s">
        <v>54</v>
      </c>
      <c r="E218" s="39" t="s">
        <v>5</v>
      </c>
    </row>
    <row r="219" spans="1:5" ht="12.75">
      <c r="A219" s="35" t="s">
        <v>55</v>
      </c>
      <c r="E219" s="40" t="s">
        <v>2680</v>
      </c>
    </row>
    <row r="220" spans="1:5" ht="12.75">
      <c r="A220" t="s">
        <v>56</v>
      </c>
      <c r="E220" s="39" t="s">
        <v>5</v>
      </c>
    </row>
    <row r="221" spans="1:13" ht="12.75">
      <c r="A221" t="s">
        <v>2429</v>
      </c>
      <c r="C221" s="31" t="s">
        <v>2681</v>
      </c>
      <c r="E221" s="33" t="s">
        <v>2682</v>
      </c>
      <c r="J221" s="32">
        <f>0+J222+J239+J248+J261+J322+J331+J336+J341+J370+J375</f>
      </c>
      <c s="32">
        <f>0+K222+K239+K248+K261+K322+K331+K336+K341+K370+K375</f>
      </c>
      <c s="32">
        <f>0+L222+L239+L248+L261+L322+L331+L336+L341+L370+L375</f>
      </c>
      <c s="32">
        <f>0+M222+M239+M248+M261+M322+M331+M336+M341+M370+M375</f>
      </c>
    </row>
    <row r="222" spans="1:13" ht="12.75">
      <c r="A222" t="s">
        <v>46</v>
      </c>
      <c r="C222" s="31" t="s">
        <v>47</v>
      </c>
      <c r="E222" s="33" t="s">
        <v>48</v>
      </c>
      <c r="J222" s="32">
        <f>0</f>
      </c>
      <c s="32">
        <f>0</f>
      </c>
      <c s="32">
        <f>0+L223+L227+L231+L235</f>
      </c>
      <c s="32">
        <f>0+M223+M227+M231+M235</f>
      </c>
    </row>
    <row r="223" spans="1:16" ht="12.75">
      <c r="A223" t="s">
        <v>49</v>
      </c>
      <c s="34" t="s">
        <v>47</v>
      </c>
      <c s="34" t="s">
        <v>1869</v>
      </c>
      <c s="35" t="s">
        <v>5</v>
      </c>
      <c s="6" t="s">
        <v>1870</v>
      </c>
      <c s="36" t="s">
        <v>74</v>
      </c>
      <c s="37">
        <v>16</v>
      </c>
      <c s="36">
        <v>0</v>
      </c>
      <c s="36">
        <f>ROUND(G223*H223,6)</f>
      </c>
      <c r="L223" s="38">
        <v>0</v>
      </c>
      <c s="32">
        <f>ROUND(ROUND(L223,2)*ROUND(G223,3),2)</f>
      </c>
      <c s="36" t="s">
        <v>415</v>
      </c>
      <c>
        <f>(M223*21)/100</f>
      </c>
      <c t="s">
        <v>27</v>
      </c>
    </row>
    <row r="224" spans="1:5" ht="12.75">
      <c r="A224" s="35" t="s">
        <v>54</v>
      </c>
      <c r="E224" s="39" t="s">
        <v>5</v>
      </c>
    </row>
    <row r="225" spans="1:5" ht="12.75">
      <c r="A225" s="35" t="s">
        <v>55</v>
      </c>
      <c r="E225" s="40" t="s">
        <v>2504</v>
      </c>
    </row>
    <row r="226" spans="1:5" ht="12.75">
      <c r="A226" t="s">
        <v>56</v>
      </c>
      <c r="E226" s="39" t="s">
        <v>1872</v>
      </c>
    </row>
    <row r="227" spans="1:16" ht="12.75">
      <c r="A227" t="s">
        <v>49</v>
      </c>
      <c s="34" t="s">
        <v>27</v>
      </c>
      <c s="34" t="s">
        <v>50</v>
      </c>
      <c s="35" t="s">
        <v>5</v>
      </c>
      <c s="6" t="s">
        <v>51</v>
      </c>
      <c s="36" t="s">
        <v>52</v>
      </c>
      <c s="37">
        <v>8</v>
      </c>
      <c s="36">
        <v>0</v>
      </c>
      <c s="36">
        <f>ROUND(G227*H227,6)</f>
      </c>
      <c r="L227" s="38">
        <v>0</v>
      </c>
      <c s="32">
        <f>ROUND(ROUND(L227,2)*ROUND(G227,3),2)</f>
      </c>
      <c s="36" t="s">
        <v>415</v>
      </c>
      <c>
        <f>(M227*21)/100</f>
      </c>
      <c t="s">
        <v>27</v>
      </c>
    </row>
    <row r="228" spans="1:5" ht="12.75">
      <c r="A228" s="35" t="s">
        <v>54</v>
      </c>
      <c r="E228" s="39" t="s">
        <v>5</v>
      </c>
    </row>
    <row r="229" spans="1:5" ht="12.75">
      <c r="A229" s="35" t="s">
        <v>55</v>
      </c>
      <c r="E229" s="40" t="s">
        <v>2504</v>
      </c>
    </row>
    <row r="230" spans="1:5" ht="216.75">
      <c r="A230" t="s">
        <v>56</v>
      </c>
      <c r="E230" s="39" t="s">
        <v>2683</v>
      </c>
    </row>
    <row r="231" spans="1:16" ht="12.75">
      <c r="A231" t="s">
        <v>49</v>
      </c>
      <c s="34" t="s">
        <v>26</v>
      </c>
      <c s="34" t="s">
        <v>68</v>
      </c>
      <c s="35" t="s">
        <v>5</v>
      </c>
      <c s="6" t="s">
        <v>69</v>
      </c>
      <c s="36" t="s">
        <v>52</v>
      </c>
      <c s="37">
        <v>8</v>
      </c>
      <c s="36">
        <v>0</v>
      </c>
      <c s="36">
        <f>ROUND(G231*H231,6)</f>
      </c>
      <c r="L231" s="38">
        <v>0</v>
      </c>
      <c s="32">
        <f>ROUND(ROUND(L231,2)*ROUND(G231,3),2)</f>
      </c>
      <c s="36" t="s">
        <v>415</v>
      </c>
      <c>
        <f>(M231*21)/100</f>
      </c>
      <c t="s">
        <v>27</v>
      </c>
    </row>
    <row r="232" spans="1:5" ht="12.75">
      <c r="A232" s="35" t="s">
        <v>54</v>
      </c>
      <c r="E232" s="39" t="s">
        <v>5</v>
      </c>
    </row>
    <row r="233" spans="1:5" ht="12.75">
      <c r="A233" s="35" t="s">
        <v>55</v>
      </c>
      <c r="E233" s="40" t="s">
        <v>2504</v>
      </c>
    </row>
    <row r="234" spans="1:5" ht="153">
      <c r="A234" t="s">
        <v>56</v>
      </c>
      <c r="E234" s="39" t="s">
        <v>2684</v>
      </c>
    </row>
    <row r="235" spans="1:16" ht="12.75">
      <c r="A235" t="s">
        <v>49</v>
      </c>
      <c s="34" t="s">
        <v>62</v>
      </c>
      <c s="34" t="s">
        <v>1879</v>
      </c>
      <c s="35" t="s">
        <v>5</v>
      </c>
      <c s="6" t="s">
        <v>1880</v>
      </c>
      <c s="36" t="s">
        <v>74</v>
      </c>
      <c s="37">
        <v>16</v>
      </c>
      <c s="36">
        <v>0</v>
      </c>
      <c s="36">
        <f>ROUND(G235*H235,6)</f>
      </c>
      <c r="L235" s="38">
        <v>0</v>
      </c>
      <c s="32">
        <f>ROUND(ROUND(L235,2)*ROUND(G235,3),2)</f>
      </c>
      <c s="36" t="s">
        <v>415</v>
      </c>
      <c>
        <f>(M235*21)/100</f>
      </c>
      <c t="s">
        <v>27</v>
      </c>
    </row>
    <row r="236" spans="1:5" ht="12.75">
      <c r="A236" s="35" t="s">
        <v>54</v>
      </c>
      <c r="E236" s="39" t="s">
        <v>5</v>
      </c>
    </row>
    <row r="237" spans="1:5" ht="12.75">
      <c r="A237" s="35" t="s">
        <v>55</v>
      </c>
      <c r="E237" s="40" t="s">
        <v>2504</v>
      </c>
    </row>
    <row r="238" spans="1:5" ht="38.25">
      <c r="A238" t="s">
        <v>56</v>
      </c>
      <c r="E238" s="39" t="s">
        <v>1881</v>
      </c>
    </row>
    <row r="239" spans="1:13" ht="12.75">
      <c r="A239" t="s">
        <v>46</v>
      </c>
      <c r="C239" s="31" t="s">
        <v>71</v>
      </c>
      <c r="E239" s="33" t="s">
        <v>2685</v>
      </c>
      <c r="J239" s="32">
        <f>0</f>
      </c>
      <c s="32">
        <f>0</f>
      </c>
      <c s="32">
        <f>0+L240+L244</f>
      </c>
      <c s="32">
        <f>0+M240+M244</f>
      </c>
    </row>
    <row r="240" spans="1:16" ht="12.75">
      <c r="A240" t="s">
        <v>49</v>
      </c>
      <c s="34" t="s">
        <v>67</v>
      </c>
      <c s="34" t="s">
        <v>2686</v>
      </c>
      <c s="35" t="s">
        <v>5</v>
      </c>
      <c s="6" t="s">
        <v>2687</v>
      </c>
      <c s="36" t="s">
        <v>74</v>
      </c>
      <c s="37">
        <v>5</v>
      </c>
      <c s="36">
        <v>0</v>
      </c>
      <c s="36">
        <f>ROUND(G240*H240,6)</f>
      </c>
      <c r="L240" s="38">
        <v>0</v>
      </c>
      <c s="32">
        <f>ROUND(ROUND(L240,2)*ROUND(G240,3),2)</f>
      </c>
      <c s="36" t="s">
        <v>415</v>
      </c>
      <c>
        <f>(M240*21)/100</f>
      </c>
      <c t="s">
        <v>27</v>
      </c>
    </row>
    <row r="241" spans="1:5" ht="12.75">
      <c r="A241" s="35" t="s">
        <v>54</v>
      </c>
      <c r="E241" s="39" t="s">
        <v>5</v>
      </c>
    </row>
    <row r="242" spans="1:5" ht="12.75">
      <c r="A242" s="35" t="s">
        <v>55</v>
      </c>
      <c r="E242" s="40" t="s">
        <v>2504</v>
      </c>
    </row>
    <row r="243" spans="1:5" ht="38.25">
      <c r="A243" t="s">
        <v>56</v>
      </c>
      <c r="E243" s="39" t="s">
        <v>2688</v>
      </c>
    </row>
    <row r="244" spans="1:16" ht="12.75">
      <c r="A244" t="s">
        <v>49</v>
      </c>
      <c s="34" t="s">
        <v>71</v>
      </c>
      <c s="34" t="s">
        <v>2689</v>
      </c>
      <c s="35" t="s">
        <v>5</v>
      </c>
      <c s="6" t="s">
        <v>2690</v>
      </c>
      <c s="36" t="s">
        <v>74</v>
      </c>
      <c s="37">
        <v>2</v>
      </c>
      <c s="36">
        <v>0</v>
      </c>
      <c s="36">
        <f>ROUND(G244*H244,6)</f>
      </c>
      <c r="L244" s="38">
        <v>0</v>
      </c>
      <c s="32">
        <f>ROUND(ROUND(L244,2)*ROUND(G244,3),2)</f>
      </c>
      <c s="36" t="s">
        <v>415</v>
      </c>
      <c>
        <f>(M244*21)/100</f>
      </c>
      <c t="s">
        <v>27</v>
      </c>
    </row>
    <row r="245" spans="1:5" ht="12.75">
      <c r="A245" s="35" t="s">
        <v>54</v>
      </c>
      <c r="E245" s="39" t="s">
        <v>5</v>
      </c>
    </row>
    <row r="246" spans="1:5" ht="12.75">
      <c r="A246" s="35" t="s">
        <v>55</v>
      </c>
      <c r="E246" s="40" t="s">
        <v>2504</v>
      </c>
    </row>
    <row r="247" spans="1:5" ht="38.25">
      <c r="A247" t="s">
        <v>56</v>
      </c>
      <c r="E247" s="39" t="s">
        <v>2688</v>
      </c>
    </row>
    <row r="248" spans="1:13" ht="12.75">
      <c r="A248" t="s">
        <v>46</v>
      </c>
      <c r="C248" s="31" t="s">
        <v>324</v>
      </c>
      <c r="E248" s="33" t="s">
        <v>2501</v>
      </c>
      <c r="J248" s="32">
        <f>0</f>
      </c>
      <c s="32">
        <f>0</f>
      </c>
      <c s="32">
        <f>0+L249+L253+L257</f>
      </c>
      <c s="32">
        <f>0+M249+M253+M257</f>
      </c>
    </row>
    <row r="249" spans="1:16" ht="12.75">
      <c r="A249" t="s">
        <v>49</v>
      </c>
      <c s="34" t="s">
        <v>76</v>
      </c>
      <c s="34" t="s">
        <v>2691</v>
      </c>
      <c s="35" t="s">
        <v>5</v>
      </c>
      <c s="6" t="s">
        <v>2692</v>
      </c>
      <c s="36" t="s">
        <v>80</v>
      </c>
      <c s="37">
        <v>9</v>
      </c>
      <c s="36">
        <v>0</v>
      </c>
      <c s="36">
        <f>ROUND(G249*H249,6)</f>
      </c>
      <c r="L249" s="38">
        <v>0</v>
      </c>
      <c s="32">
        <f>ROUND(ROUND(L249,2)*ROUND(G249,3),2)</f>
      </c>
      <c s="36" t="s">
        <v>415</v>
      </c>
      <c>
        <f>(M249*21)/100</f>
      </c>
      <c t="s">
        <v>27</v>
      </c>
    </row>
    <row r="250" spans="1:5" ht="12.75">
      <c r="A250" s="35" t="s">
        <v>54</v>
      </c>
      <c r="E250" s="39" t="s">
        <v>5</v>
      </c>
    </row>
    <row r="251" spans="1:5" ht="12.75">
      <c r="A251" s="35" t="s">
        <v>55</v>
      </c>
      <c r="E251" s="40" t="s">
        <v>2504</v>
      </c>
    </row>
    <row r="252" spans="1:5" ht="38.25">
      <c r="A252" t="s">
        <v>56</v>
      </c>
      <c r="E252" s="39" t="s">
        <v>2693</v>
      </c>
    </row>
    <row r="253" spans="1:16" ht="25.5">
      <c r="A253" t="s">
        <v>49</v>
      </c>
      <c s="34" t="s">
        <v>82</v>
      </c>
      <c s="34" t="s">
        <v>2694</v>
      </c>
      <c s="35" t="s">
        <v>5</v>
      </c>
      <c s="6" t="s">
        <v>2695</v>
      </c>
      <c s="36" t="s">
        <v>65</v>
      </c>
      <c s="37">
        <v>30</v>
      </c>
      <c s="36">
        <v>0</v>
      </c>
      <c s="36">
        <f>ROUND(G253*H253,6)</f>
      </c>
      <c r="L253" s="38">
        <v>0</v>
      </c>
      <c s="32">
        <f>ROUND(ROUND(L253,2)*ROUND(G253,3),2)</f>
      </c>
      <c s="36" t="s">
        <v>415</v>
      </c>
      <c>
        <f>(M253*21)/100</f>
      </c>
      <c t="s">
        <v>27</v>
      </c>
    </row>
    <row r="254" spans="1:5" ht="12.75">
      <c r="A254" s="35" t="s">
        <v>54</v>
      </c>
      <c r="E254" s="39" t="s">
        <v>5</v>
      </c>
    </row>
    <row r="255" spans="1:5" ht="12.75">
      <c r="A255" s="35" t="s">
        <v>55</v>
      </c>
      <c r="E255" s="40" t="s">
        <v>2504</v>
      </c>
    </row>
    <row r="256" spans="1:5" ht="63.75">
      <c r="A256" t="s">
        <v>56</v>
      </c>
      <c r="E256" s="39" t="s">
        <v>2696</v>
      </c>
    </row>
    <row r="257" spans="1:16" ht="25.5">
      <c r="A257" t="s">
        <v>49</v>
      </c>
      <c s="34" t="s">
        <v>86</v>
      </c>
      <c s="34" t="s">
        <v>2697</v>
      </c>
      <c s="35" t="s">
        <v>5</v>
      </c>
      <c s="6" t="s">
        <v>2698</v>
      </c>
      <c s="36" t="s">
        <v>80</v>
      </c>
      <c s="37">
        <v>1</v>
      </c>
      <c s="36">
        <v>0</v>
      </c>
      <c s="36">
        <f>ROUND(G257*H257,6)</f>
      </c>
      <c r="L257" s="38">
        <v>0</v>
      </c>
      <c s="32">
        <f>ROUND(ROUND(L257,2)*ROUND(G257,3),2)</f>
      </c>
      <c s="36" t="s">
        <v>415</v>
      </c>
      <c>
        <f>(M257*21)/100</f>
      </c>
      <c t="s">
        <v>27</v>
      </c>
    </row>
    <row r="258" spans="1:5" ht="12.75">
      <c r="A258" s="35" t="s">
        <v>54</v>
      </c>
      <c r="E258" s="39" t="s">
        <v>5</v>
      </c>
    </row>
    <row r="259" spans="1:5" ht="12.75">
      <c r="A259" s="35" t="s">
        <v>55</v>
      </c>
      <c r="E259" s="40" t="s">
        <v>2504</v>
      </c>
    </row>
    <row r="260" spans="1:5" ht="38.25">
      <c r="A260" t="s">
        <v>56</v>
      </c>
      <c r="E260" s="39" t="s">
        <v>112</v>
      </c>
    </row>
    <row r="261" spans="1:13" ht="12.75">
      <c r="A261" t="s">
        <v>46</v>
      </c>
      <c r="C261" s="31" t="s">
        <v>2509</v>
      </c>
      <c r="E261" s="33" t="s">
        <v>2510</v>
      </c>
      <c r="J261" s="32">
        <f>0</f>
      </c>
      <c s="32">
        <f>0</f>
      </c>
      <c s="32">
        <f>0+L262+L266+L270+L274+L278+L282+L286+L290+L294+L298+L302+L306+L310+L314+L318</f>
      </c>
      <c s="32">
        <f>0+M262+M266+M270+M274+M278+M282+M286+M290+M294+M298+M302+M306+M310+M314+M318</f>
      </c>
    </row>
    <row r="262" spans="1:16" ht="12.75">
      <c r="A262" t="s">
        <v>49</v>
      </c>
      <c s="34" t="s">
        <v>90</v>
      </c>
      <c s="34" t="s">
        <v>2699</v>
      </c>
      <c s="35" t="s">
        <v>5</v>
      </c>
      <c s="6" t="s">
        <v>2700</v>
      </c>
      <c s="36" t="s">
        <v>80</v>
      </c>
      <c s="37">
        <v>4</v>
      </c>
      <c s="36">
        <v>0</v>
      </c>
      <c s="36">
        <f>ROUND(G262*H262,6)</f>
      </c>
      <c r="L262" s="38">
        <v>0</v>
      </c>
      <c s="32">
        <f>ROUND(ROUND(L262,2)*ROUND(G262,3),2)</f>
      </c>
      <c s="36" t="s">
        <v>415</v>
      </c>
      <c>
        <f>(M262*21)/100</f>
      </c>
      <c t="s">
        <v>27</v>
      </c>
    </row>
    <row r="263" spans="1:5" ht="12.75">
      <c r="A263" s="35" t="s">
        <v>54</v>
      </c>
      <c r="E263" s="39" t="s">
        <v>5</v>
      </c>
    </row>
    <row r="264" spans="1:5" ht="12.75">
      <c r="A264" s="35" t="s">
        <v>55</v>
      </c>
      <c r="E264" s="40" t="s">
        <v>2504</v>
      </c>
    </row>
    <row r="265" spans="1:5" ht="38.25">
      <c r="A265" t="s">
        <v>56</v>
      </c>
      <c r="E265" s="39" t="s">
        <v>2513</v>
      </c>
    </row>
    <row r="266" spans="1:16" ht="25.5">
      <c r="A266" t="s">
        <v>49</v>
      </c>
      <c s="34" t="s">
        <v>94</v>
      </c>
      <c s="34" t="s">
        <v>2511</v>
      </c>
      <c s="35" t="s">
        <v>5</v>
      </c>
      <c s="6" t="s">
        <v>2512</v>
      </c>
      <c s="36" t="s">
        <v>80</v>
      </c>
      <c s="37">
        <v>15</v>
      </c>
      <c s="36">
        <v>0</v>
      </c>
      <c s="36">
        <f>ROUND(G266*H266,6)</f>
      </c>
      <c r="L266" s="38">
        <v>0</v>
      </c>
      <c s="32">
        <f>ROUND(ROUND(L266,2)*ROUND(G266,3),2)</f>
      </c>
      <c s="36" t="s">
        <v>415</v>
      </c>
      <c>
        <f>(M266*21)/100</f>
      </c>
      <c t="s">
        <v>27</v>
      </c>
    </row>
    <row r="267" spans="1:5" ht="12.75">
      <c r="A267" s="35" t="s">
        <v>54</v>
      </c>
      <c r="E267" s="39" t="s">
        <v>5</v>
      </c>
    </row>
    <row r="268" spans="1:5" ht="12.75">
      <c r="A268" s="35" t="s">
        <v>55</v>
      </c>
      <c r="E268" s="40" t="s">
        <v>2504</v>
      </c>
    </row>
    <row r="269" spans="1:5" ht="38.25">
      <c r="A269" t="s">
        <v>56</v>
      </c>
      <c r="E269" s="39" t="s">
        <v>2513</v>
      </c>
    </row>
    <row r="270" spans="1:16" ht="12.75">
      <c r="A270" t="s">
        <v>49</v>
      </c>
      <c s="34" t="s">
        <v>97</v>
      </c>
      <c s="34" t="s">
        <v>2701</v>
      </c>
      <c s="35" t="s">
        <v>5</v>
      </c>
      <c s="6" t="s">
        <v>2702</v>
      </c>
      <c s="36" t="s">
        <v>80</v>
      </c>
      <c s="37">
        <v>1</v>
      </c>
      <c s="36">
        <v>0</v>
      </c>
      <c s="36">
        <f>ROUND(G270*H270,6)</f>
      </c>
      <c r="L270" s="38">
        <v>0</v>
      </c>
      <c s="32">
        <f>ROUND(ROUND(L270,2)*ROUND(G270,3),2)</f>
      </c>
      <c s="36" t="s">
        <v>415</v>
      </c>
      <c>
        <f>(M270*21)/100</f>
      </c>
      <c t="s">
        <v>27</v>
      </c>
    </row>
    <row r="271" spans="1:5" ht="12.75">
      <c r="A271" s="35" t="s">
        <v>54</v>
      </c>
      <c r="E271" s="39" t="s">
        <v>5</v>
      </c>
    </row>
    <row r="272" spans="1:5" ht="12.75">
      <c r="A272" s="35" t="s">
        <v>55</v>
      </c>
      <c r="E272" s="40" t="s">
        <v>2504</v>
      </c>
    </row>
    <row r="273" spans="1:5" ht="25.5">
      <c r="A273" t="s">
        <v>56</v>
      </c>
      <c r="E273" s="39" t="s">
        <v>2516</v>
      </c>
    </row>
    <row r="274" spans="1:16" ht="12.75">
      <c r="A274" t="s">
        <v>49</v>
      </c>
      <c s="34" t="s">
        <v>101</v>
      </c>
      <c s="34" t="s">
        <v>2517</v>
      </c>
      <c s="35" t="s">
        <v>5</v>
      </c>
      <c s="6" t="s">
        <v>2518</v>
      </c>
      <c s="36" t="s">
        <v>80</v>
      </c>
      <c s="37">
        <v>3</v>
      </c>
      <c s="36">
        <v>0</v>
      </c>
      <c s="36">
        <f>ROUND(G274*H274,6)</f>
      </c>
      <c r="L274" s="38">
        <v>0</v>
      </c>
      <c s="32">
        <f>ROUND(ROUND(L274,2)*ROUND(G274,3),2)</f>
      </c>
      <c s="36" t="s">
        <v>415</v>
      </c>
      <c>
        <f>(M274*21)/100</f>
      </c>
      <c t="s">
        <v>27</v>
      </c>
    </row>
    <row r="275" spans="1:5" ht="12.75">
      <c r="A275" s="35" t="s">
        <v>54</v>
      </c>
      <c r="E275" s="39" t="s">
        <v>5</v>
      </c>
    </row>
    <row r="276" spans="1:5" ht="12.75">
      <c r="A276" s="35" t="s">
        <v>55</v>
      </c>
      <c r="E276" s="40" t="s">
        <v>2504</v>
      </c>
    </row>
    <row r="277" spans="1:5" ht="25.5">
      <c r="A277" t="s">
        <v>56</v>
      </c>
      <c r="E277" s="39" t="s">
        <v>2516</v>
      </c>
    </row>
    <row r="278" spans="1:16" ht="12.75">
      <c r="A278" t="s">
        <v>49</v>
      </c>
      <c s="34" t="s">
        <v>105</v>
      </c>
      <c s="34" t="s">
        <v>2703</v>
      </c>
      <c s="35" t="s">
        <v>5</v>
      </c>
      <c s="6" t="s">
        <v>2704</v>
      </c>
      <c s="36" t="s">
        <v>80</v>
      </c>
      <c s="37">
        <v>5</v>
      </c>
      <c s="36">
        <v>0</v>
      </c>
      <c s="36">
        <f>ROUND(G278*H278,6)</f>
      </c>
      <c r="L278" s="38">
        <v>0</v>
      </c>
      <c s="32">
        <f>ROUND(ROUND(L278,2)*ROUND(G278,3),2)</f>
      </c>
      <c s="36" t="s">
        <v>415</v>
      </c>
      <c>
        <f>(M278*21)/100</f>
      </c>
      <c t="s">
        <v>27</v>
      </c>
    </row>
    <row r="279" spans="1:5" ht="12.75">
      <c r="A279" s="35" t="s">
        <v>54</v>
      </c>
      <c r="E279" s="39" t="s">
        <v>5</v>
      </c>
    </row>
    <row r="280" spans="1:5" ht="12.75">
      <c r="A280" s="35" t="s">
        <v>55</v>
      </c>
      <c r="E280" s="40" t="s">
        <v>2504</v>
      </c>
    </row>
    <row r="281" spans="1:5" ht="38.25">
      <c r="A281" t="s">
        <v>56</v>
      </c>
      <c r="E281" s="39" t="s">
        <v>2521</v>
      </c>
    </row>
    <row r="282" spans="1:16" ht="12.75">
      <c r="A282" t="s">
        <v>49</v>
      </c>
      <c s="34" t="s">
        <v>109</v>
      </c>
      <c s="34" t="s">
        <v>2522</v>
      </c>
      <c s="35" t="s">
        <v>5</v>
      </c>
      <c s="6" t="s">
        <v>2523</v>
      </c>
      <c s="36" t="s">
        <v>80</v>
      </c>
      <c s="37">
        <v>4</v>
      </c>
      <c s="36">
        <v>0</v>
      </c>
      <c s="36">
        <f>ROUND(G282*H282,6)</f>
      </c>
      <c r="L282" s="38">
        <v>0</v>
      </c>
      <c s="32">
        <f>ROUND(ROUND(L282,2)*ROUND(G282,3),2)</f>
      </c>
      <c s="36" t="s">
        <v>415</v>
      </c>
      <c>
        <f>(M282*21)/100</f>
      </c>
      <c t="s">
        <v>27</v>
      </c>
    </row>
    <row r="283" spans="1:5" ht="12.75">
      <c r="A283" s="35" t="s">
        <v>54</v>
      </c>
      <c r="E283" s="39" t="s">
        <v>5</v>
      </c>
    </row>
    <row r="284" spans="1:5" ht="12.75">
      <c r="A284" s="35" t="s">
        <v>55</v>
      </c>
      <c r="E284" s="40" t="s">
        <v>2504</v>
      </c>
    </row>
    <row r="285" spans="1:5" ht="38.25">
      <c r="A285" t="s">
        <v>56</v>
      </c>
      <c r="E285" s="39" t="s">
        <v>2521</v>
      </c>
    </row>
    <row r="286" spans="1:16" ht="12.75">
      <c r="A286" t="s">
        <v>49</v>
      </c>
      <c s="34" t="s">
        <v>113</v>
      </c>
      <c s="34" t="s">
        <v>2705</v>
      </c>
      <c s="35" t="s">
        <v>5</v>
      </c>
      <c s="6" t="s">
        <v>2706</v>
      </c>
      <c s="36" t="s">
        <v>80</v>
      </c>
      <c s="37">
        <v>4</v>
      </c>
      <c s="36">
        <v>0</v>
      </c>
      <c s="36">
        <f>ROUND(G286*H286,6)</f>
      </c>
      <c r="L286" s="38">
        <v>0</v>
      </c>
      <c s="32">
        <f>ROUND(ROUND(L286,2)*ROUND(G286,3),2)</f>
      </c>
      <c s="36" t="s">
        <v>415</v>
      </c>
      <c>
        <f>(M286*21)/100</f>
      </c>
      <c t="s">
        <v>27</v>
      </c>
    </row>
    <row r="287" spans="1:5" ht="12.75">
      <c r="A287" s="35" t="s">
        <v>54</v>
      </c>
      <c r="E287" s="39" t="s">
        <v>5</v>
      </c>
    </row>
    <row r="288" spans="1:5" ht="12.75">
      <c r="A288" s="35" t="s">
        <v>55</v>
      </c>
      <c r="E288" s="40" t="s">
        <v>2504</v>
      </c>
    </row>
    <row r="289" spans="1:5" ht="25.5">
      <c r="A289" t="s">
        <v>56</v>
      </c>
      <c r="E289" s="39" t="s">
        <v>2707</v>
      </c>
    </row>
    <row r="290" spans="1:16" ht="12.75">
      <c r="A290" t="s">
        <v>49</v>
      </c>
      <c s="34" t="s">
        <v>117</v>
      </c>
      <c s="34" t="s">
        <v>413</v>
      </c>
      <c s="35" t="s">
        <v>5</v>
      </c>
      <c s="6" t="s">
        <v>414</v>
      </c>
      <c s="36" t="s">
        <v>65</v>
      </c>
      <c s="37">
        <v>20</v>
      </c>
      <c s="36">
        <v>0</v>
      </c>
      <c s="36">
        <f>ROUND(G290*H290,6)</f>
      </c>
      <c r="L290" s="38">
        <v>0</v>
      </c>
      <c s="32">
        <f>ROUND(ROUND(L290,2)*ROUND(G290,3),2)</f>
      </c>
      <c s="36" t="s">
        <v>415</v>
      </c>
      <c>
        <f>(M290*21)/100</f>
      </c>
      <c t="s">
        <v>27</v>
      </c>
    </row>
    <row r="291" spans="1:5" ht="12.75">
      <c r="A291" s="35" t="s">
        <v>54</v>
      </c>
      <c r="E291" s="39" t="s">
        <v>5</v>
      </c>
    </row>
    <row r="292" spans="1:5" ht="12.75">
      <c r="A292" s="35" t="s">
        <v>55</v>
      </c>
      <c r="E292" s="40" t="s">
        <v>2504</v>
      </c>
    </row>
    <row r="293" spans="1:5" ht="51">
      <c r="A293" t="s">
        <v>56</v>
      </c>
      <c r="E293" s="39" t="s">
        <v>2708</v>
      </c>
    </row>
    <row r="294" spans="1:16" ht="12.75">
      <c r="A294" t="s">
        <v>49</v>
      </c>
      <c s="34" t="s">
        <v>120</v>
      </c>
      <c s="34" t="s">
        <v>2709</v>
      </c>
      <c s="35" t="s">
        <v>5</v>
      </c>
      <c s="6" t="s">
        <v>2710</v>
      </c>
      <c s="36" t="s">
        <v>65</v>
      </c>
      <c s="37">
        <v>25</v>
      </c>
      <c s="36">
        <v>0</v>
      </c>
      <c s="36">
        <f>ROUND(G294*H294,6)</f>
      </c>
      <c r="L294" s="38">
        <v>0</v>
      </c>
      <c s="32">
        <f>ROUND(ROUND(L294,2)*ROUND(G294,3),2)</f>
      </c>
      <c s="36" t="s">
        <v>415</v>
      </c>
      <c>
        <f>(M294*21)/100</f>
      </c>
      <c t="s">
        <v>27</v>
      </c>
    </row>
    <row r="295" spans="1:5" ht="12.75">
      <c r="A295" s="35" t="s">
        <v>54</v>
      </c>
      <c r="E295" s="39" t="s">
        <v>5</v>
      </c>
    </row>
    <row r="296" spans="1:5" ht="12.75">
      <c r="A296" s="35" t="s">
        <v>55</v>
      </c>
      <c r="E296" s="40" t="s">
        <v>2504</v>
      </c>
    </row>
    <row r="297" spans="1:5" ht="51">
      <c r="A297" t="s">
        <v>56</v>
      </c>
      <c r="E297" s="39" t="s">
        <v>2711</v>
      </c>
    </row>
    <row r="298" spans="1:16" ht="12.75">
      <c r="A298" t="s">
        <v>49</v>
      </c>
      <c s="34" t="s">
        <v>125</v>
      </c>
      <c s="34" t="s">
        <v>2712</v>
      </c>
      <c s="35" t="s">
        <v>5</v>
      </c>
      <c s="6" t="s">
        <v>2713</v>
      </c>
      <c s="36" t="s">
        <v>80</v>
      </c>
      <c s="37">
        <v>1</v>
      </c>
      <c s="36">
        <v>0</v>
      </c>
      <c s="36">
        <f>ROUND(G298*H298,6)</f>
      </c>
      <c r="L298" s="38">
        <v>0</v>
      </c>
      <c s="32">
        <f>ROUND(ROUND(L298,2)*ROUND(G298,3),2)</f>
      </c>
      <c s="36" t="s">
        <v>415</v>
      </c>
      <c>
        <f>(M298*21)/100</f>
      </c>
      <c t="s">
        <v>27</v>
      </c>
    </row>
    <row r="299" spans="1:5" ht="12.75">
      <c r="A299" s="35" t="s">
        <v>54</v>
      </c>
      <c r="E299" s="39" t="s">
        <v>5</v>
      </c>
    </row>
    <row r="300" spans="1:5" ht="12.75">
      <c r="A300" s="35" t="s">
        <v>55</v>
      </c>
      <c r="E300" s="40" t="s">
        <v>2504</v>
      </c>
    </row>
    <row r="301" spans="1:5" ht="38.25">
      <c r="A301" t="s">
        <v>56</v>
      </c>
      <c r="E301" s="39" t="s">
        <v>2714</v>
      </c>
    </row>
    <row r="302" spans="1:16" ht="12.75">
      <c r="A302" t="s">
        <v>49</v>
      </c>
      <c s="34" t="s">
        <v>128</v>
      </c>
      <c s="34" t="s">
        <v>782</v>
      </c>
      <c s="35" t="s">
        <v>5</v>
      </c>
      <c s="6" t="s">
        <v>783</v>
      </c>
      <c s="36" t="s">
        <v>80</v>
      </c>
      <c s="37">
        <v>1</v>
      </c>
      <c s="36">
        <v>0</v>
      </c>
      <c s="36">
        <f>ROUND(G302*H302,6)</f>
      </c>
      <c r="L302" s="38">
        <v>0</v>
      </c>
      <c s="32">
        <f>ROUND(ROUND(L302,2)*ROUND(G302,3),2)</f>
      </c>
      <c s="36" t="s">
        <v>415</v>
      </c>
      <c>
        <f>(M302*21)/100</f>
      </c>
      <c t="s">
        <v>27</v>
      </c>
    </row>
    <row r="303" spans="1:5" ht="12.75">
      <c r="A303" s="35" t="s">
        <v>54</v>
      </c>
      <c r="E303" s="39" t="s">
        <v>5</v>
      </c>
    </row>
    <row r="304" spans="1:5" ht="12.75">
      <c r="A304" s="35" t="s">
        <v>55</v>
      </c>
      <c r="E304" s="40" t="s">
        <v>2504</v>
      </c>
    </row>
    <row r="305" spans="1:5" ht="38.25">
      <c r="A305" t="s">
        <v>56</v>
      </c>
      <c r="E305" s="39" t="s">
        <v>2715</v>
      </c>
    </row>
    <row r="306" spans="1:16" ht="12.75">
      <c r="A306" t="s">
        <v>49</v>
      </c>
      <c s="34" t="s">
        <v>131</v>
      </c>
      <c s="34" t="s">
        <v>2716</v>
      </c>
      <c s="35" t="s">
        <v>5</v>
      </c>
      <c s="6" t="s">
        <v>2717</v>
      </c>
      <c s="36" t="s">
        <v>80</v>
      </c>
      <c s="37">
        <v>3</v>
      </c>
      <c s="36">
        <v>0</v>
      </c>
      <c s="36">
        <f>ROUND(G306*H306,6)</f>
      </c>
      <c r="L306" s="38">
        <v>0</v>
      </c>
      <c s="32">
        <f>ROUND(ROUND(L306,2)*ROUND(G306,3),2)</f>
      </c>
      <c s="36" t="s">
        <v>415</v>
      </c>
      <c>
        <f>(M306*21)/100</f>
      </c>
      <c t="s">
        <v>27</v>
      </c>
    </row>
    <row r="307" spans="1:5" ht="12.75">
      <c r="A307" s="35" t="s">
        <v>54</v>
      </c>
      <c r="E307" s="39" t="s">
        <v>5</v>
      </c>
    </row>
    <row r="308" spans="1:5" ht="12.75">
      <c r="A308" s="35" t="s">
        <v>55</v>
      </c>
      <c r="E308" s="40" t="s">
        <v>2504</v>
      </c>
    </row>
    <row r="309" spans="1:5" ht="38.25">
      <c r="A309" t="s">
        <v>56</v>
      </c>
      <c r="E309" s="39" t="s">
        <v>2718</v>
      </c>
    </row>
    <row r="310" spans="1:16" ht="12.75">
      <c r="A310" t="s">
        <v>49</v>
      </c>
      <c s="34" t="s">
        <v>135</v>
      </c>
      <c s="34" t="s">
        <v>785</v>
      </c>
      <c s="35" t="s">
        <v>5</v>
      </c>
      <c s="6" t="s">
        <v>786</v>
      </c>
      <c s="36" t="s">
        <v>80</v>
      </c>
      <c s="37">
        <v>1</v>
      </c>
      <c s="36">
        <v>0</v>
      </c>
      <c s="36">
        <f>ROUND(G310*H310,6)</f>
      </c>
      <c r="L310" s="38">
        <v>0</v>
      </c>
      <c s="32">
        <f>ROUND(ROUND(L310,2)*ROUND(G310,3),2)</f>
      </c>
      <c s="36" t="s">
        <v>415</v>
      </c>
      <c>
        <f>(M310*21)/100</f>
      </c>
      <c t="s">
        <v>27</v>
      </c>
    </row>
    <row r="311" spans="1:5" ht="12.75">
      <c r="A311" s="35" t="s">
        <v>54</v>
      </c>
      <c r="E311" s="39" t="s">
        <v>5</v>
      </c>
    </row>
    <row r="312" spans="1:5" ht="12.75">
      <c r="A312" s="35" t="s">
        <v>55</v>
      </c>
      <c r="E312" s="40" t="s">
        <v>2504</v>
      </c>
    </row>
    <row r="313" spans="1:5" ht="38.25">
      <c r="A313" t="s">
        <v>56</v>
      </c>
      <c r="E313" s="39" t="s">
        <v>2719</v>
      </c>
    </row>
    <row r="314" spans="1:16" ht="12.75">
      <c r="A314" t="s">
        <v>49</v>
      </c>
      <c s="34" t="s">
        <v>139</v>
      </c>
      <c s="34" t="s">
        <v>1928</v>
      </c>
      <c s="35" t="s">
        <v>5</v>
      </c>
      <c s="6" t="s">
        <v>1929</v>
      </c>
      <c s="36" t="s">
        <v>80</v>
      </c>
      <c s="37">
        <v>10</v>
      </c>
      <c s="36">
        <v>0</v>
      </c>
      <c s="36">
        <f>ROUND(G314*H314,6)</f>
      </c>
      <c r="L314" s="38">
        <v>0</v>
      </c>
      <c s="32">
        <f>ROUND(ROUND(L314,2)*ROUND(G314,3),2)</f>
      </c>
      <c s="36" t="s">
        <v>415</v>
      </c>
      <c>
        <f>(M314*21)/100</f>
      </c>
      <c t="s">
        <v>27</v>
      </c>
    </row>
    <row r="315" spans="1:5" ht="12.75">
      <c r="A315" s="35" t="s">
        <v>54</v>
      </c>
      <c r="E315" s="39" t="s">
        <v>5</v>
      </c>
    </row>
    <row r="316" spans="1:5" ht="12.75">
      <c r="A316" s="35" t="s">
        <v>55</v>
      </c>
      <c r="E316" s="40" t="s">
        <v>2504</v>
      </c>
    </row>
    <row r="317" spans="1:5" ht="38.25">
      <c r="A317" t="s">
        <v>56</v>
      </c>
      <c r="E317" s="39" t="s">
        <v>2720</v>
      </c>
    </row>
    <row r="318" spans="1:16" ht="12.75">
      <c r="A318" t="s">
        <v>49</v>
      </c>
      <c s="34" t="s">
        <v>143</v>
      </c>
      <c s="34" t="s">
        <v>422</v>
      </c>
      <c s="35" t="s">
        <v>5</v>
      </c>
      <c s="6" t="s">
        <v>423</v>
      </c>
      <c s="36" t="s">
        <v>80</v>
      </c>
      <c s="37">
        <v>1</v>
      </c>
      <c s="36">
        <v>0</v>
      </c>
      <c s="36">
        <f>ROUND(G318*H318,6)</f>
      </c>
      <c r="L318" s="38">
        <v>0</v>
      </c>
      <c s="32">
        <f>ROUND(ROUND(L318,2)*ROUND(G318,3),2)</f>
      </c>
      <c s="36" t="s">
        <v>415</v>
      </c>
      <c>
        <f>(M318*21)/100</f>
      </c>
      <c t="s">
        <v>27</v>
      </c>
    </row>
    <row r="319" spans="1:5" ht="12.75">
      <c r="A319" s="35" t="s">
        <v>54</v>
      </c>
      <c r="E319" s="39" t="s">
        <v>5</v>
      </c>
    </row>
    <row r="320" spans="1:5" ht="12.75">
      <c r="A320" s="35" t="s">
        <v>55</v>
      </c>
      <c r="E320" s="40" t="s">
        <v>2504</v>
      </c>
    </row>
    <row r="321" spans="1:5" ht="51">
      <c r="A321" t="s">
        <v>56</v>
      </c>
      <c r="E321" s="39" t="s">
        <v>2721</v>
      </c>
    </row>
    <row r="322" spans="1:13" ht="12.75">
      <c r="A322" t="s">
        <v>46</v>
      </c>
      <c r="C322" s="31" t="s">
        <v>479</v>
      </c>
      <c r="E322" s="33" t="s">
        <v>2524</v>
      </c>
      <c r="J322" s="32">
        <f>0</f>
      </c>
      <c s="32">
        <f>0</f>
      </c>
      <c s="32">
        <f>0+L323+L327</f>
      </c>
      <c s="32">
        <f>0+M323+M327</f>
      </c>
    </row>
    <row r="323" spans="1:16" ht="12.75">
      <c r="A323" t="s">
        <v>49</v>
      </c>
      <c s="34" t="s">
        <v>146</v>
      </c>
      <c s="34" t="s">
        <v>483</v>
      </c>
      <c s="35" t="s">
        <v>5</v>
      </c>
      <c s="6" t="s">
        <v>484</v>
      </c>
      <c s="36" t="s">
        <v>65</v>
      </c>
      <c s="37">
        <v>175</v>
      </c>
      <c s="36">
        <v>0</v>
      </c>
      <c s="36">
        <f>ROUND(G323*H323,6)</f>
      </c>
      <c r="L323" s="38">
        <v>0</v>
      </c>
      <c s="32">
        <f>ROUND(ROUND(L323,2)*ROUND(G323,3),2)</f>
      </c>
      <c s="36" t="s">
        <v>415</v>
      </c>
      <c>
        <f>(M323*21)/100</f>
      </c>
      <c t="s">
        <v>27</v>
      </c>
    </row>
    <row r="324" spans="1:5" ht="12.75">
      <c r="A324" s="35" t="s">
        <v>54</v>
      </c>
      <c r="E324" s="39" t="s">
        <v>5</v>
      </c>
    </row>
    <row r="325" spans="1:5" ht="12.75">
      <c r="A325" s="35" t="s">
        <v>55</v>
      </c>
      <c r="E325" s="40" t="s">
        <v>2504</v>
      </c>
    </row>
    <row r="326" spans="1:5" ht="38.25">
      <c r="A326" t="s">
        <v>56</v>
      </c>
      <c r="E326" s="39" t="s">
        <v>2525</v>
      </c>
    </row>
    <row r="327" spans="1:16" ht="25.5">
      <c r="A327" t="s">
        <v>49</v>
      </c>
      <c s="34" t="s">
        <v>149</v>
      </c>
      <c s="34" t="s">
        <v>489</v>
      </c>
      <c s="35" t="s">
        <v>5</v>
      </c>
      <c s="6" t="s">
        <v>490</v>
      </c>
      <c s="36" t="s">
        <v>80</v>
      </c>
      <c s="37">
        <v>94</v>
      </c>
      <c s="36">
        <v>0</v>
      </c>
      <c s="36">
        <f>ROUND(G327*H327,6)</f>
      </c>
      <c r="L327" s="38">
        <v>0</v>
      </c>
      <c s="32">
        <f>ROUND(ROUND(L327,2)*ROUND(G327,3),2)</f>
      </c>
      <c s="36" t="s">
        <v>415</v>
      </c>
      <c>
        <f>(M327*21)/100</f>
      </c>
      <c t="s">
        <v>27</v>
      </c>
    </row>
    <row r="328" spans="1:5" ht="12.75">
      <c r="A328" s="35" t="s">
        <v>54</v>
      </c>
      <c r="E328" s="39" t="s">
        <v>5</v>
      </c>
    </row>
    <row r="329" spans="1:5" ht="12.75">
      <c r="A329" s="35" t="s">
        <v>55</v>
      </c>
      <c r="E329" s="40" t="s">
        <v>2504</v>
      </c>
    </row>
    <row r="330" spans="1:5" ht="38.25">
      <c r="A330" t="s">
        <v>56</v>
      </c>
      <c r="E330" s="39" t="s">
        <v>2528</v>
      </c>
    </row>
    <row r="331" spans="1:13" ht="12.75">
      <c r="A331" t="s">
        <v>46</v>
      </c>
      <c r="C331" s="31" t="s">
        <v>2722</v>
      </c>
      <c r="E331" s="33" t="s">
        <v>2723</v>
      </c>
      <c r="J331" s="32">
        <f>0</f>
      </c>
      <c s="32">
        <f>0</f>
      </c>
      <c s="32">
        <f>0+L332</f>
      </c>
      <c s="32">
        <f>0+M332</f>
      </c>
    </row>
    <row r="332" spans="1:16" ht="25.5">
      <c r="A332" t="s">
        <v>49</v>
      </c>
      <c s="34" t="s">
        <v>152</v>
      </c>
      <c s="34" t="s">
        <v>2724</v>
      </c>
      <c s="35" t="s">
        <v>5</v>
      </c>
      <c s="6" t="s">
        <v>2725</v>
      </c>
      <c s="36" t="s">
        <v>80</v>
      </c>
      <c s="37">
        <v>3</v>
      </c>
      <c s="36">
        <v>0</v>
      </c>
      <c s="36">
        <f>ROUND(G332*H332,6)</f>
      </c>
      <c r="L332" s="38">
        <v>0</v>
      </c>
      <c s="32">
        <f>ROUND(ROUND(L332,2)*ROUND(G332,3),2)</f>
      </c>
      <c s="36" t="s">
        <v>563</v>
      </c>
      <c>
        <f>(M332*21)/100</f>
      </c>
      <c t="s">
        <v>27</v>
      </c>
    </row>
    <row r="333" spans="1:5" ht="12.75">
      <c r="A333" s="35" t="s">
        <v>54</v>
      </c>
      <c r="E333" s="39" t="s">
        <v>5</v>
      </c>
    </row>
    <row r="334" spans="1:5" ht="12.75">
      <c r="A334" s="35" t="s">
        <v>55</v>
      </c>
      <c r="E334" s="40" t="s">
        <v>2504</v>
      </c>
    </row>
    <row r="335" spans="1:5" ht="38.25">
      <c r="A335" t="s">
        <v>56</v>
      </c>
      <c r="E335" s="39" t="s">
        <v>2726</v>
      </c>
    </row>
    <row r="336" spans="1:13" ht="12.75">
      <c r="A336" t="s">
        <v>46</v>
      </c>
      <c r="C336" s="31" t="s">
        <v>2727</v>
      </c>
      <c r="E336" s="33" t="s">
        <v>2728</v>
      </c>
      <c r="J336" s="32">
        <f>0</f>
      </c>
      <c s="32">
        <f>0</f>
      </c>
      <c s="32">
        <f>0+L337</f>
      </c>
      <c s="32">
        <f>0+M337</f>
      </c>
    </row>
    <row r="337" spans="1:16" ht="12.75">
      <c r="A337" t="s">
        <v>49</v>
      </c>
      <c s="34" t="s">
        <v>156</v>
      </c>
      <c s="34" t="s">
        <v>2729</v>
      </c>
      <c s="35" t="s">
        <v>5</v>
      </c>
      <c s="6" t="s">
        <v>2730</v>
      </c>
      <c s="36" t="s">
        <v>80</v>
      </c>
      <c s="37">
        <v>1</v>
      </c>
      <c s="36">
        <v>0</v>
      </c>
      <c s="36">
        <f>ROUND(G337*H337,6)</f>
      </c>
      <c r="L337" s="38">
        <v>0</v>
      </c>
      <c s="32">
        <f>ROUND(ROUND(L337,2)*ROUND(G337,3),2)</f>
      </c>
      <c s="36" t="s">
        <v>563</v>
      </c>
      <c>
        <f>(M337*21)/100</f>
      </c>
      <c t="s">
        <v>27</v>
      </c>
    </row>
    <row r="338" spans="1:5" ht="12.75">
      <c r="A338" s="35" t="s">
        <v>54</v>
      </c>
      <c r="E338" s="39" t="s">
        <v>5</v>
      </c>
    </row>
    <row r="339" spans="1:5" ht="12.75">
      <c r="A339" s="35" t="s">
        <v>55</v>
      </c>
      <c r="E339" s="40" t="s">
        <v>2504</v>
      </c>
    </row>
    <row r="340" spans="1:5" ht="76.5">
      <c r="A340" t="s">
        <v>56</v>
      </c>
      <c r="E340" s="39" t="s">
        <v>2731</v>
      </c>
    </row>
    <row r="341" spans="1:13" ht="12.75">
      <c r="A341" t="s">
        <v>46</v>
      </c>
      <c r="C341" s="31" t="s">
        <v>496</v>
      </c>
      <c r="E341" s="33" t="s">
        <v>2529</v>
      </c>
      <c r="J341" s="32">
        <f>0</f>
      </c>
      <c s="32">
        <f>0</f>
      </c>
      <c s="32">
        <f>0+L342+L346+L350+L354+L358+L362+L366</f>
      </c>
      <c s="32">
        <f>0+M342+M346+M350+M354+M358+M362+M366</f>
      </c>
    </row>
    <row r="342" spans="1:16" ht="12.75">
      <c r="A342" t="s">
        <v>49</v>
      </c>
      <c s="34" t="s">
        <v>159</v>
      </c>
      <c s="34" t="s">
        <v>2732</v>
      </c>
      <c s="35" t="s">
        <v>5</v>
      </c>
      <c s="6" t="s">
        <v>2733</v>
      </c>
      <c s="36" t="s">
        <v>80</v>
      </c>
      <c s="37">
        <v>1</v>
      </c>
      <c s="36">
        <v>0</v>
      </c>
      <c s="36">
        <f>ROUND(G342*H342,6)</f>
      </c>
      <c r="L342" s="38">
        <v>0</v>
      </c>
      <c s="32">
        <f>ROUND(ROUND(L342,2)*ROUND(G342,3),2)</f>
      </c>
      <c s="36" t="s">
        <v>415</v>
      </c>
      <c>
        <f>(M342*21)/100</f>
      </c>
      <c t="s">
        <v>27</v>
      </c>
    </row>
    <row r="343" spans="1:5" ht="12.75">
      <c r="A343" s="35" t="s">
        <v>54</v>
      </c>
      <c r="E343" s="39" t="s">
        <v>5</v>
      </c>
    </row>
    <row r="344" spans="1:5" ht="12.75">
      <c r="A344" s="35" t="s">
        <v>55</v>
      </c>
      <c r="E344" s="40" t="s">
        <v>2504</v>
      </c>
    </row>
    <row r="345" spans="1:5" ht="51">
      <c r="A345" t="s">
        <v>56</v>
      </c>
      <c r="E345" s="39" t="s">
        <v>2734</v>
      </c>
    </row>
    <row r="346" spans="1:16" ht="25.5">
      <c r="A346" t="s">
        <v>49</v>
      </c>
      <c s="34" t="s">
        <v>163</v>
      </c>
      <c s="34" t="s">
        <v>2735</v>
      </c>
      <c s="35" t="s">
        <v>5</v>
      </c>
      <c s="6" t="s">
        <v>2736</v>
      </c>
      <c s="36" t="s">
        <v>80</v>
      </c>
      <c s="37">
        <v>1</v>
      </c>
      <c s="36">
        <v>0</v>
      </c>
      <c s="36">
        <f>ROUND(G346*H346,6)</f>
      </c>
      <c r="L346" s="38">
        <v>0</v>
      </c>
      <c s="32">
        <f>ROUND(ROUND(L346,2)*ROUND(G346,3),2)</f>
      </c>
      <c s="36" t="s">
        <v>415</v>
      </c>
      <c>
        <f>(M346*21)/100</f>
      </c>
      <c t="s">
        <v>27</v>
      </c>
    </row>
    <row r="347" spans="1:5" ht="12.75">
      <c r="A347" s="35" t="s">
        <v>54</v>
      </c>
      <c r="E347" s="39" t="s">
        <v>5</v>
      </c>
    </row>
    <row r="348" spans="1:5" ht="12.75">
      <c r="A348" s="35" t="s">
        <v>55</v>
      </c>
      <c r="E348" s="40" t="s">
        <v>2504</v>
      </c>
    </row>
    <row r="349" spans="1:5" ht="63.75">
      <c r="A349" t="s">
        <v>56</v>
      </c>
      <c r="E349" s="39" t="s">
        <v>2532</v>
      </c>
    </row>
    <row r="350" spans="1:16" ht="25.5">
      <c r="A350" t="s">
        <v>49</v>
      </c>
      <c s="34" t="s">
        <v>167</v>
      </c>
      <c s="34" t="s">
        <v>502</v>
      </c>
      <c s="35" t="s">
        <v>5</v>
      </c>
      <c s="6" t="s">
        <v>503</v>
      </c>
      <c s="36" t="s">
        <v>80</v>
      </c>
      <c s="37">
        <v>1</v>
      </c>
      <c s="36">
        <v>0</v>
      </c>
      <c s="36">
        <f>ROUND(G350*H350,6)</f>
      </c>
      <c r="L350" s="38">
        <v>0</v>
      </c>
      <c s="32">
        <f>ROUND(ROUND(L350,2)*ROUND(G350,3),2)</f>
      </c>
      <c s="36" t="s">
        <v>415</v>
      </c>
      <c>
        <f>(M350*21)/100</f>
      </c>
      <c t="s">
        <v>27</v>
      </c>
    </row>
    <row r="351" spans="1:5" ht="12.75">
      <c r="A351" s="35" t="s">
        <v>54</v>
      </c>
      <c r="E351" s="39" t="s">
        <v>5</v>
      </c>
    </row>
    <row r="352" spans="1:5" ht="12.75">
      <c r="A352" s="35" t="s">
        <v>55</v>
      </c>
      <c r="E352" s="40" t="s">
        <v>2504</v>
      </c>
    </row>
    <row r="353" spans="1:5" ht="38.25">
      <c r="A353" t="s">
        <v>56</v>
      </c>
      <c r="E353" s="39" t="s">
        <v>2533</v>
      </c>
    </row>
    <row r="354" spans="1:16" ht="12.75">
      <c r="A354" t="s">
        <v>49</v>
      </c>
      <c s="34" t="s">
        <v>170</v>
      </c>
      <c s="34" t="s">
        <v>2737</v>
      </c>
      <c s="35" t="s">
        <v>5</v>
      </c>
      <c s="6" t="s">
        <v>2738</v>
      </c>
      <c s="36" t="s">
        <v>80</v>
      </c>
      <c s="37">
        <v>1</v>
      </c>
      <c s="36">
        <v>0</v>
      </c>
      <c s="36">
        <f>ROUND(G354*H354,6)</f>
      </c>
      <c r="L354" s="38">
        <v>0</v>
      </c>
      <c s="32">
        <f>ROUND(ROUND(L354,2)*ROUND(G354,3),2)</f>
      </c>
      <c s="36" t="s">
        <v>415</v>
      </c>
      <c>
        <f>(M354*21)/100</f>
      </c>
      <c t="s">
        <v>27</v>
      </c>
    </row>
    <row r="355" spans="1:5" ht="12.75">
      <c r="A355" s="35" t="s">
        <v>54</v>
      </c>
      <c r="E355" s="39" t="s">
        <v>5</v>
      </c>
    </row>
    <row r="356" spans="1:5" ht="12.75">
      <c r="A356" s="35" t="s">
        <v>55</v>
      </c>
      <c r="E356" s="40" t="s">
        <v>2504</v>
      </c>
    </row>
    <row r="357" spans="1:5" ht="38.25">
      <c r="A357" t="s">
        <v>56</v>
      </c>
      <c r="E357" s="39" t="s">
        <v>2535</v>
      </c>
    </row>
    <row r="358" spans="1:16" ht="12.75">
      <c r="A358" t="s">
        <v>49</v>
      </c>
      <c s="34" t="s">
        <v>174</v>
      </c>
      <c s="34" t="s">
        <v>1947</v>
      </c>
      <c s="35" t="s">
        <v>5</v>
      </c>
      <c s="6" t="s">
        <v>1948</v>
      </c>
      <c s="36" t="s">
        <v>80</v>
      </c>
      <c s="37">
        <v>18</v>
      </c>
      <c s="36">
        <v>0</v>
      </c>
      <c s="36">
        <f>ROUND(G358*H358,6)</f>
      </c>
      <c r="L358" s="38">
        <v>0</v>
      </c>
      <c s="32">
        <f>ROUND(ROUND(L358,2)*ROUND(G358,3),2)</f>
      </c>
      <c s="36" t="s">
        <v>415</v>
      </c>
      <c>
        <f>(M358*21)/100</f>
      </c>
      <c t="s">
        <v>27</v>
      </c>
    </row>
    <row r="359" spans="1:5" ht="12.75">
      <c r="A359" s="35" t="s">
        <v>54</v>
      </c>
      <c r="E359" s="39" t="s">
        <v>5</v>
      </c>
    </row>
    <row r="360" spans="1:5" ht="12.75">
      <c r="A360" s="35" t="s">
        <v>55</v>
      </c>
      <c r="E360" s="40" t="s">
        <v>2504</v>
      </c>
    </row>
    <row r="361" spans="1:5" ht="38.25">
      <c r="A361" t="s">
        <v>56</v>
      </c>
      <c r="E361" s="39" t="s">
        <v>2534</v>
      </c>
    </row>
    <row r="362" spans="1:16" ht="12.75">
      <c r="A362" t="s">
        <v>49</v>
      </c>
      <c s="34" t="s">
        <v>178</v>
      </c>
      <c s="34" t="s">
        <v>1950</v>
      </c>
      <c s="35" t="s">
        <v>5</v>
      </c>
      <c s="6" t="s">
        <v>1951</v>
      </c>
      <c s="36" t="s">
        <v>80</v>
      </c>
      <c s="37">
        <v>1</v>
      </c>
      <c s="36">
        <v>0</v>
      </c>
      <c s="36">
        <f>ROUND(G362*H362,6)</f>
      </c>
      <c r="L362" s="38">
        <v>0</v>
      </c>
      <c s="32">
        <f>ROUND(ROUND(L362,2)*ROUND(G362,3),2)</f>
      </c>
      <c s="36" t="s">
        <v>415</v>
      </c>
      <c>
        <f>(M362*21)/100</f>
      </c>
      <c t="s">
        <v>27</v>
      </c>
    </row>
    <row r="363" spans="1:5" ht="12.75">
      <c r="A363" s="35" t="s">
        <v>54</v>
      </c>
      <c r="E363" s="39" t="s">
        <v>5</v>
      </c>
    </row>
    <row r="364" spans="1:5" ht="12.75">
      <c r="A364" s="35" t="s">
        <v>55</v>
      </c>
      <c r="E364" s="40" t="s">
        <v>2504</v>
      </c>
    </row>
    <row r="365" spans="1:5" ht="38.25">
      <c r="A365" t="s">
        <v>56</v>
      </c>
      <c r="E365" s="39" t="s">
        <v>2535</v>
      </c>
    </row>
    <row r="366" spans="1:16" ht="12.75">
      <c r="A366" t="s">
        <v>49</v>
      </c>
      <c s="34" t="s">
        <v>182</v>
      </c>
      <c s="34" t="s">
        <v>504</v>
      </c>
      <c s="35" t="s">
        <v>5</v>
      </c>
      <c s="6" t="s">
        <v>505</v>
      </c>
      <c s="36" t="s">
        <v>277</v>
      </c>
      <c s="37">
        <v>24</v>
      </c>
      <c s="36">
        <v>0</v>
      </c>
      <c s="36">
        <f>ROUND(G366*H366,6)</f>
      </c>
      <c r="L366" s="38">
        <v>0</v>
      </c>
      <c s="32">
        <f>ROUND(ROUND(L366,2)*ROUND(G366,3),2)</f>
      </c>
      <c s="36" t="s">
        <v>415</v>
      </c>
      <c>
        <f>(M366*21)/100</f>
      </c>
      <c t="s">
        <v>27</v>
      </c>
    </row>
    <row r="367" spans="1:5" ht="12.75">
      <c r="A367" s="35" t="s">
        <v>54</v>
      </c>
      <c r="E367" s="39" t="s">
        <v>5</v>
      </c>
    </row>
    <row r="368" spans="1:5" ht="12.75">
      <c r="A368" s="35" t="s">
        <v>55</v>
      </c>
      <c r="E368" s="40" t="s">
        <v>2504</v>
      </c>
    </row>
    <row r="369" spans="1:5" ht="38.25">
      <c r="A369" t="s">
        <v>56</v>
      </c>
      <c r="E369" s="39" t="s">
        <v>2536</v>
      </c>
    </row>
    <row r="370" spans="1:13" ht="12.75">
      <c r="A370" t="s">
        <v>46</v>
      </c>
      <c r="C370" s="31" t="s">
        <v>86</v>
      </c>
      <c r="E370" s="33" t="s">
        <v>2739</v>
      </c>
      <c r="J370" s="32">
        <f>0</f>
      </c>
      <c s="32">
        <f>0</f>
      </c>
      <c s="32">
        <f>0+L371</f>
      </c>
      <c s="32">
        <f>0+M371</f>
      </c>
    </row>
    <row r="371" spans="1:16" ht="12.75">
      <c r="A371" t="s">
        <v>49</v>
      </c>
      <c s="34" t="s">
        <v>186</v>
      </c>
      <c s="34" t="s">
        <v>2740</v>
      </c>
      <c s="35" t="s">
        <v>5</v>
      </c>
      <c s="6" t="s">
        <v>2741</v>
      </c>
      <c s="36" t="s">
        <v>52</v>
      </c>
      <c s="37">
        <v>0.1</v>
      </c>
      <c s="36">
        <v>0</v>
      </c>
      <c s="36">
        <f>ROUND(G371*H371,6)</f>
      </c>
      <c r="L371" s="38">
        <v>0</v>
      </c>
      <c s="32">
        <f>ROUND(ROUND(L371,2)*ROUND(G371,3),2)</f>
      </c>
      <c s="36" t="s">
        <v>415</v>
      </c>
      <c>
        <f>(M371*21)/100</f>
      </c>
      <c t="s">
        <v>27</v>
      </c>
    </row>
    <row r="372" spans="1:5" ht="12.75">
      <c r="A372" s="35" t="s">
        <v>54</v>
      </c>
      <c r="E372" s="39" t="s">
        <v>5</v>
      </c>
    </row>
    <row r="373" spans="1:5" ht="12.75">
      <c r="A373" s="35" t="s">
        <v>55</v>
      </c>
      <c r="E373" s="40" t="s">
        <v>2504</v>
      </c>
    </row>
    <row r="374" spans="1:5" ht="76.5">
      <c r="A374" t="s">
        <v>56</v>
      </c>
      <c r="E374" s="39" t="s">
        <v>2742</v>
      </c>
    </row>
    <row r="375" spans="1:13" ht="12.75">
      <c r="A375" t="s">
        <v>46</v>
      </c>
      <c r="C375" s="31" t="s">
        <v>649</v>
      </c>
      <c r="E375" s="33" t="s">
        <v>650</v>
      </c>
      <c r="J375" s="32">
        <f>0</f>
      </c>
      <c s="32">
        <f>0</f>
      </c>
      <c s="32">
        <f>0+L376+L380+L384</f>
      </c>
      <c s="32">
        <f>0+M376+M380+M384</f>
      </c>
    </row>
    <row r="376" spans="1:16" ht="25.5">
      <c r="A376" t="s">
        <v>49</v>
      </c>
      <c s="34" t="s">
        <v>190</v>
      </c>
      <c s="34" t="s">
        <v>1731</v>
      </c>
      <c s="35" t="s">
        <v>652</v>
      </c>
      <c s="6" t="s">
        <v>1732</v>
      </c>
      <c s="36" t="s">
        <v>654</v>
      </c>
      <c s="37">
        <v>0.03</v>
      </c>
      <c s="36">
        <v>0</v>
      </c>
      <c s="36">
        <f>ROUND(G376*H376,6)</f>
      </c>
      <c r="L376" s="38">
        <v>0</v>
      </c>
      <c s="32">
        <f>ROUND(ROUND(L376,2)*ROUND(G376,3),2)</f>
      </c>
      <c s="36" t="s">
        <v>655</v>
      </c>
      <c>
        <f>(M376*21)/100</f>
      </c>
      <c t="s">
        <v>27</v>
      </c>
    </row>
    <row r="377" spans="1:5" ht="12.75">
      <c r="A377" s="35" t="s">
        <v>54</v>
      </c>
      <c r="E377" s="39" t="s">
        <v>656</v>
      </c>
    </row>
    <row r="378" spans="1:5" ht="12.75">
      <c r="A378" s="35" t="s">
        <v>55</v>
      </c>
      <c r="E378" s="40" t="s">
        <v>2504</v>
      </c>
    </row>
    <row r="379" spans="1:5" ht="165.75">
      <c r="A379" t="s">
        <v>56</v>
      </c>
      <c r="E379" s="39" t="s">
        <v>657</v>
      </c>
    </row>
    <row r="380" spans="1:16" ht="25.5">
      <c r="A380" t="s">
        <v>49</v>
      </c>
      <c s="34" t="s">
        <v>194</v>
      </c>
      <c s="34" t="s">
        <v>2537</v>
      </c>
      <c s="35" t="s">
        <v>652</v>
      </c>
      <c s="6" t="s">
        <v>2538</v>
      </c>
      <c s="36" t="s">
        <v>654</v>
      </c>
      <c s="37">
        <v>0.02</v>
      </c>
      <c s="36">
        <v>0</v>
      </c>
      <c s="36">
        <f>ROUND(G380*H380,6)</f>
      </c>
      <c r="L380" s="38">
        <v>0</v>
      </c>
      <c s="32">
        <f>ROUND(ROUND(L380,2)*ROUND(G380,3),2)</f>
      </c>
      <c s="36" t="s">
        <v>655</v>
      </c>
      <c>
        <f>(M380*21)/100</f>
      </c>
      <c t="s">
        <v>27</v>
      </c>
    </row>
    <row r="381" spans="1:5" ht="12.75">
      <c r="A381" s="35" t="s">
        <v>54</v>
      </c>
      <c r="E381" s="39" t="s">
        <v>656</v>
      </c>
    </row>
    <row r="382" spans="1:5" ht="12.75">
      <c r="A382" s="35" t="s">
        <v>55</v>
      </c>
      <c r="E382" s="40" t="s">
        <v>2504</v>
      </c>
    </row>
    <row r="383" spans="1:5" ht="165.75">
      <c r="A383" t="s">
        <v>56</v>
      </c>
      <c r="E383" s="39" t="s">
        <v>657</v>
      </c>
    </row>
    <row r="384" spans="1:16" ht="25.5">
      <c r="A384" t="s">
        <v>49</v>
      </c>
      <c s="34" t="s">
        <v>198</v>
      </c>
      <c s="34" t="s">
        <v>2539</v>
      </c>
      <c s="35" t="s">
        <v>652</v>
      </c>
      <c s="6" t="s">
        <v>2540</v>
      </c>
      <c s="36" t="s">
        <v>654</v>
      </c>
      <c s="37">
        <v>0.02</v>
      </c>
      <c s="36">
        <v>0</v>
      </c>
      <c s="36">
        <f>ROUND(G384*H384,6)</f>
      </c>
      <c r="L384" s="38">
        <v>0</v>
      </c>
      <c s="32">
        <f>ROUND(ROUND(L384,2)*ROUND(G384,3),2)</f>
      </c>
      <c s="36" t="s">
        <v>655</v>
      </c>
      <c>
        <f>(M384*21)/100</f>
      </c>
      <c t="s">
        <v>27</v>
      </c>
    </row>
    <row r="385" spans="1:5" ht="12.75">
      <c r="A385" s="35" t="s">
        <v>54</v>
      </c>
      <c r="E385" s="39" t="s">
        <v>656</v>
      </c>
    </row>
    <row r="386" spans="1:5" ht="12.75">
      <c r="A386" s="35" t="s">
        <v>55</v>
      </c>
      <c r="E386" s="40" t="s">
        <v>2504</v>
      </c>
    </row>
    <row r="387" spans="1:5" ht="165.75">
      <c r="A387" t="s">
        <v>56</v>
      </c>
      <c r="E387"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2745</v>
      </c>
      <c r="E8" s="30" t="s">
        <v>2744</v>
      </c>
      <c r="J8" s="29">
        <f>0+J9+J22+J59+J68+J101</f>
      </c>
      <c s="29">
        <f>0+K9+K22+K59+K68+K101</f>
      </c>
      <c s="29">
        <f>0+L9+L22+L59+L68+L101</f>
      </c>
      <c s="29">
        <f>0+M9+M22+M59+M68+M101</f>
      </c>
    </row>
    <row r="9" spans="1:13" ht="12.75">
      <c r="A9" t="s">
        <v>46</v>
      </c>
      <c r="C9" s="31" t="s">
        <v>27</v>
      </c>
      <c r="E9" s="33" t="s">
        <v>2447</v>
      </c>
      <c r="J9" s="32">
        <f>0</f>
      </c>
      <c s="32">
        <f>0</f>
      </c>
      <c s="32">
        <f>0+L10+L14+L18</f>
      </c>
      <c s="32">
        <f>0+M10+M14+M18</f>
      </c>
    </row>
    <row r="10" spans="1:16" ht="12.75">
      <c r="A10" t="s">
        <v>49</v>
      </c>
      <c s="34" t="s">
        <v>47</v>
      </c>
      <c s="34" t="s">
        <v>2746</v>
      </c>
      <c s="35" t="s">
        <v>5</v>
      </c>
      <c s="6" t="s">
        <v>2747</v>
      </c>
      <c s="36" t="s">
        <v>654</v>
      </c>
      <c s="37">
        <v>0.46</v>
      </c>
      <c s="36">
        <v>1</v>
      </c>
      <c s="36">
        <f>ROUND(G10*H10,6)</f>
      </c>
      <c r="L10" s="38">
        <v>0</v>
      </c>
      <c s="32">
        <f>ROUND(ROUND(L10,2)*ROUND(G10,3),2)</f>
      </c>
      <c s="36" t="s">
        <v>2433</v>
      </c>
      <c>
        <f>(M10*21)/100</f>
      </c>
      <c t="s">
        <v>27</v>
      </c>
    </row>
    <row r="11" spans="1:5" ht="12.75">
      <c r="A11" s="35" t="s">
        <v>54</v>
      </c>
      <c r="E11" s="39" t="s">
        <v>5</v>
      </c>
    </row>
    <row r="12" spans="1:5" ht="12.75">
      <c r="A12" s="35" t="s">
        <v>55</v>
      </c>
      <c r="E12" s="40" t="s">
        <v>5</v>
      </c>
    </row>
    <row r="13" spans="1:5" ht="12.75">
      <c r="A13" t="s">
        <v>56</v>
      </c>
      <c r="E13" s="39" t="s">
        <v>5</v>
      </c>
    </row>
    <row r="14" spans="1:16" ht="12.75">
      <c r="A14" t="s">
        <v>49</v>
      </c>
      <c s="34" t="s">
        <v>27</v>
      </c>
      <c s="34" t="s">
        <v>2748</v>
      </c>
      <c s="35" t="s">
        <v>5</v>
      </c>
      <c s="6" t="s">
        <v>2749</v>
      </c>
      <c s="36" t="s">
        <v>52</v>
      </c>
      <c s="37">
        <v>5.12</v>
      </c>
      <c s="36">
        <v>2.45329</v>
      </c>
      <c s="36">
        <f>ROUND(G14*H14,6)</f>
      </c>
      <c r="L14" s="38">
        <v>0</v>
      </c>
      <c s="32">
        <f>ROUND(ROUND(L14,2)*ROUND(G14,3),2)</f>
      </c>
      <c s="36" t="s">
        <v>2433</v>
      </c>
      <c>
        <f>(M14*21)/100</f>
      </c>
      <c t="s">
        <v>27</v>
      </c>
    </row>
    <row r="15" spans="1:5" ht="12.75">
      <c r="A15" s="35" t="s">
        <v>54</v>
      </c>
      <c r="E15" s="39" t="s">
        <v>5</v>
      </c>
    </row>
    <row r="16" spans="1:5" ht="12.75">
      <c r="A16" s="35" t="s">
        <v>55</v>
      </c>
      <c r="E16" s="40" t="s">
        <v>5</v>
      </c>
    </row>
    <row r="17" spans="1:5" ht="12.75">
      <c r="A17" t="s">
        <v>56</v>
      </c>
      <c r="E17" s="39" t="s">
        <v>5</v>
      </c>
    </row>
    <row r="18" spans="1:16" ht="12.75">
      <c r="A18" t="s">
        <v>49</v>
      </c>
      <c s="34" t="s">
        <v>26</v>
      </c>
      <c s="34" t="s">
        <v>2750</v>
      </c>
      <c s="35" t="s">
        <v>5</v>
      </c>
      <c s="6" t="s">
        <v>2751</v>
      </c>
      <c s="36" t="s">
        <v>654</v>
      </c>
      <c s="37">
        <v>0.46</v>
      </c>
      <c s="36">
        <v>1.06017</v>
      </c>
      <c s="36">
        <f>ROUND(G18*H18,6)</f>
      </c>
      <c r="L18" s="38">
        <v>0</v>
      </c>
      <c s="32">
        <f>ROUND(ROUND(L18,2)*ROUND(G18,3),2)</f>
      </c>
      <c s="36" t="s">
        <v>2433</v>
      </c>
      <c>
        <f>(M18*21)/100</f>
      </c>
      <c t="s">
        <v>27</v>
      </c>
    </row>
    <row r="19" spans="1:5" ht="12.75">
      <c r="A19" s="35" t="s">
        <v>54</v>
      </c>
      <c r="E19" s="39" t="s">
        <v>5</v>
      </c>
    </row>
    <row r="20" spans="1:5" ht="12.75">
      <c r="A20" s="35" t="s">
        <v>55</v>
      </c>
      <c r="E20" s="40" t="s">
        <v>5</v>
      </c>
    </row>
    <row r="21" spans="1:5" ht="12.75">
      <c r="A21" t="s">
        <v>56</v>
      </c>
      <c r="E21" s="39" t="s">
        <v>5</v>
      </c>
    </row>
    <row r="22" spans="1:13" ht="12.75">
      <c r="A22" t="s">
        <v>46</v>
      </c>
      <c r="C22" s="31" t="s">
        <v>26</v>
      </c>
      <c r="E22" s="33" t="s">
        <v>2583</v>
      </c>
      <c r="J22" s="32">
        <f>0</f>
      </c>
      <c s="32">
        <f>0</f>
      </c>
      <c s="32">
        <f>0+L23+L27+L31+L35+L39+L43+L47+L51+L55</f>
      </c>
      <c s="32">
        <f>0+M23+M27+M31+M35+M39+M43+M47+M51+M55</f>
      </c>
    </row>
    <row r="23" spans="1:16" ht="12.75">
      <c r="A23" t="s">
        <v>49</v>
      </c>
      <c s="34" t="s">
        <v>67</v>
      </c>
      <c s="34" t="s">
        <v>2752</v>
      </c>
      <c s="35" t="s">
        <v>5</v>
      </c>
      <c s="6" t="s">
        <v>2753</v>
      </c>
      <c s="36" t="s">
        <v>654</v>
      </c>
      <c s="37">
        <v>4.52</v>
      </c>
      <c s="36">
        <v>1</v>
      </c>
      <c s="36">
        <f>ROUND(G23*H23,6)</f>
      </c>
      <c r="L23" s="38">
        <v>0</v>
      </c>
      <c s="32">
        <f>ROUND(ROUND(L23,2)*ROUND(G23,3),2)</f>
      </c>
      <c s="36" t="s">
        <v>2433</v>
      </c>
      <c>
        <f>(M23*21)/100</f>
      </c>
      <c t="s">
        <v>27</v>
      </c>
    </row>
    <row r="24" spans="1:5" ht="12.75">
      <c r="A24" s="35" t="s">
        <v>54</v>
      </c>
      <c r="E24" s="39" t="s">
        <v>5</v>
      </c>
    </row>
    <row r="25" spans="1:5" ht="12.75">
      <c r="A25" s="35" t="s">
        <v>55</v>
      </c>
      <c r="E25" s="40" t="s">
        <v>5</v>
      </c>
    </row>
    <row r="26" spans="1:5" ht="12.75">
      <c r="A26" t="s">
        <v>56</v>
      </c>
      <c r="E26" s="39" t="s">
        <v>5</v>
      </c>
    </row>
    <row r="27" spans="1:16" ht="12.75">
      <c r="A27" t="s">
        <v>49</v>
      </c>
      <c s="34" t="s">
        <v>71</v>
      </c>
      <c s="34" t="s">
        <v>2754</v>
      </c>
      <c s="35" t="s">
        <v>5</v>
      </c>
      <c s="6" t="s">
        <v>2755</v>
      </c>
      <c s="36" t="s">
        <v>654</v>
      </c>
      <c s="37">
        <v>4.752</v>
      </c>
      <c s="36">
        <v>1</v>
      </c>
      <c s="36">
        <f>ROUND(G27*H27,6)</f>
      </c>
      <c r="L27" s="38">
        <v>0</v>
      </c>
      <c s="32">
        <f>ROUND(ROUND(L27,2)*ROUND(G27,3),2)</f>
      </c>
      <c s="36" t="s">
        <v>2433</v>
      </c>
      <c>
        <f>(M27*21)/100</f>
      </c>
      <c t="s">
        <v>27</v>
      </c>
    </row>
    <row r="28" spans="1:5" ht="12.75">
      <c r="A28" s="35" t="s">
        <v>54</v>
      </c>
      <c r="E28" s="39" t="s">
        <v>5</v>
      </c>
    </row>
    <row r="29" spans="1:5" ht="12.75">
      <c r="A29" s="35" t="s">
        <v>55</v>
      </c>
      <c r="E29" s="40" t="s">
        <v>5</v>
      </c>
    </row>
    <row r="30" spans="1:5" ht="12.75">
      <c r="A30" t="s">
        <v>56</v>
      </c>
      <c r="E30" s="39" t="s">
        <v>5</v>
      </c>
    </row>
    <row r="31" spans="1:16" ht="12.75">
      <c r="A31" t="s">
        <v>49</v>
      </c>
      <c s="34" t="s">
        <v>76</v>
      </c>
      <c s="34" t="s">
        <v>2756</v>
      </c>
      <c s="35" t="s">
        <v>5</v>
      </c>
      <c s="6" t="s">
        <v>2757</v>
      </c>
      <c s="36" t="s">
        <v>65</v>
      </c>
      <c s="37">
        <v>48.2</v>
      </c>
      <c s="36">
        <v>0.00555</v>
      </c>
      <c s="36">
        <f>ROUND(G31*H31,6)</f>
      </c>
      <c r="L31" s="38">
        <v>0</v>
      </c>
      <c s="32">
        <f>ROUND(ROUND(L31,2)*ROUND(G31,3),2)</f>
      </c>
      <c s="36" t="s">
        <v>2433</v>
      </c>
      <c>
        <f>(M31*21)/100</f>
      </c>
      <c t="s">
        <v>27</v>
      </c>
    </row>
    <row r="32" spans="1:5" ht="12.75">
      <c r="A32" s="35" t="s">
        <v>54</v>
      </c>
      <c r="E32" s="39" t="s">
        <v>5</v>
      </c>
    </row>
    <row r="33" spans="1:5" ht="12.75">
      <c r="A33" s="35" t="s">
        <v>55</v>
      </c>
      <c r="E33" s="40" t="s">
        <v>2758</v>
      </c>
    </row>
    <row r="34" spans="1:5" ht="12.75">
      <c r="A34" t="s">
        <v>56</v>
      </c>
      <c r="E34" s="39" t="s">
        <v>5</v>
      </c>
    </row>
    <row r="35" spans="1:16" ht="12.75">
      <c r="A35" t="s">
        <v>49</v>
      </c>
      <c s="34" t="s">
        <v>82</v>
      </c>
      <c s="34" t="s">
        <v>2759</v>
      </c>
      <c s="35" t="s">
        <v>5</v>
      </c>
      <c s="6" t="s">
        <v>2760</v>
      </c>
      <c s="36" t="s">
        <v>654</v>
      </c>
      <c s="37">
        <v>14.426</v>
      </c>
      <c s="36">
        <v>0</v>
      </c>
      <c s="36">
        <f>ROUND(G35*H35,6)</f>
      </c>
      <c r="L35" s="38">
        <v>0</v>
      </c>
      <c s="32">
        <f>ROUND(ROUND(L35,2)*ROUND(G35,3),2)</f>
      </c>
      <c s="36" t="s">
        <v>2433</v>
      </c>
      <c>
        <f>(M35*21)/100</f>
      </c>
      <c t="s">
        <v>27</v>
      </c>
    </row>
    <row r="36" spans="1:5" ht="12.75">
      <c r="A36" s="35" t="s">
        <v>54</v>
      </c>
      <c r="E36" s="39" t="s">
        <v>5</v>
      </c>
    </row>
    <row r="37" spans="1:5" ht="12.75">
      <c r="A37" s="35" t="s">
        <v>55</v>
      </c>
      <c r="E37" s="40" t="s">
        <v>2761</v>
      </c>
    </row>
    <row r="38" spans="1:5" ht="12.75">
      <c r="A38" t="s">
        <v>56</v>
      </c>
      <c r="E38" s="39" t="s">
        <v>5</v>
      </c>
    </row>
    <row r="39" spans="1:16" ht="12.75">
      <c r="A39" t="s">
        <v>49</v>
      </c>
      <c s="34" t="s">
        <v>86</v>
      </c>
      <c s="34" t="s">
        <v>2485</v>
      </c>
      <c s="35" t="s">
        <v>5</v>
      </c>
      <c s="6" t="s">
        <v>2762</v>
      </c>
      <c s="36" t="s">
        <v>65</v>
      </c>
      <c s="37">
        <v>62.94</v>
      </c>
      <c s="36">
        <v>0</v>
      </c>
      <c s="36">
        <f>ROUND(G39*H39,6)</f>
      </c>
      <c r="L39" s="38">
        <v>0</v>
      </c>
      <c s="32">
        <f>ROUND(ROUND(L39,2)*ROUND(G39,3),2)</f>
      </c>
      <c s="36" t="s">
        <v>655</v>
      </c>
      <c>
        <f>(M39*21)/100</f>
      </c>
      <c t="s">
        <v>27</v>
      </c>
    </row>
    <row r="40" spans="1:5" ht="12.75">
      <c r="A40" s="35" t="s">
        <v>54</v>
      </c>
      <c r="E40" s="39" t="s">
        <v>5</v>
      </c>
    </row>
    <row r="41" spans="1:5" ht="12.75">
      <c r="A41" s="35" t="s">
        <v>55</v>
      </c>
      <c r="E41" s="40" t="s">
        <v>2763</v>
      </c>
    </row>
    <row r="42" spans="1:5" ht="12.75">
      <c r="A42" t="s">
        <v>56</v>
      </c>
      <c r="E42" s="39" t="s">
        <v>5</v>
      </c>
    </row>
    <row r="43" spans="1:16" ht="12.75">
      <c r="A43" t="s">
        <v>49</v>
      </c>
      <c s="34" t="s">
        <v>117</v>
      </c>
      <c s="34" t="s">
        <v>2764</v>
      </c>
      <c s="35" t="s">
        <v>5</v>
      </c>
      <c s="6" t="s">
        <v>2765</v>
      </c>
      <c s="36" t="s">
        <v>65</v>
      </c>
      <c s="37">
        <v>70.13</v>
      </c>
      <c s="36">
        <v>0</v>
      </c>
      <c s="36">
        <f>ROUND(G43*H43,6)</f>
      </c>
      <c r="L43" s="38">
        <v>0</v>
      </c>
      <c s="32">
        <f>ROUND(ROUND(L43,2)*ROUND(G43,3),2)</f>
      </c>
      <c s="36" t="s">
        <v>655</v>
      </c>
      <c>
        <f>(M43*21)/100</f>
      </c>
      <c t="s">
        <v>27</v>
      </c>
    </row>
    <row r="44" spans="1:5" ht="12.75">
      <c r="A44" s="35" t="s">
        <v>54</v>
      </c>
      <c r="E44" s="39" t="s">
        <v>5</v>
      </c>
    </row>
    <row r="45" spans="1:5" ht="12.75">
      <c r="A45" s="35" t="s">
        <v>55</v>
      </c>
      <c r="E45" s="40" t="s">
        <v>2766</v>
      </c>
    </row>
    <row r="46" spans="1:5" ht="12.75">
      <c r="A46" t="s">
        <v>56</v>
      </c>
      <c r="E46" s="39" t="s">
        <v>5</v>
      </c>
    </row>
    <row r="47" spans="1:16" ht="12.75">
      <c r="A47" t="s">
        <v>49</v>
      </c>
      <c s="34" t="s">
        <v>120</v>
      </c>
      <c s="34" t="s">
        <v>2767</v>
      </c>
      <c s="35" t="s">
        <v>5</v>
      </c>
      <c s="6" t="s">
        <v>2768</v>
      </c>
      <c s="36" t="s">
        <v>65</v>
      </c>
      <c s="37">
        <v>186</v>
      </c>
      <c s="36">
        <v>0</v>
      </c>
      <c s="36">
        <f>ROUND(G47*H47,6)</f>
      </c>
      <c r="L47" s="38">
        <v>0</v>
      </c>
      <c s="32">
        <f>ROUND(ROUND(L47,2)*ROUND(G47,3),2)</f>
      </c>
      <c s="36" t="s">
        <v>655</v>
      </c>
      <c>
        <f>(M47*21)/100</f>
      </c>
      <c t="s">
        <v>27</v>
      </c>
    </row>
    <row r="48" spans="1:5" ht="12.75">
      <c r="A48" s="35" t="s">
        <v>54</v>
      </c>
      <c r="E48" s="39" t="s">
        <v>5</v>
      </c>
    </row>
    <row r="49" spans="1:5" ht="12.75">
      <c r="A49" s="35" t="s">
        <v>55</v>
      </c>
      <c r="E49" s="40" t="s">
        <v>2769</v>
      </c>
    </row>
    <row r="50" spans="1:5" ht="12.75">
      <c r="A50" t="s">
        <v>56</v>
      </c>
      <c r="E50" s="39" t="s">
        <v>5</v>
      </c>
    </row>
    <row r="51" spans="1:16" ht="12.75">
      <c r="A51" t="s">
        <v>49</v>
      </c>
      <c s="34" t="s">
        <v>125</v>
      </c>
      <c s="34" t="s">
        <v>2770</v>
      </c>
      <c s="35" t="s">
        <v>5</v>
      </c>
      <c s="6" t="s">
        <v>2771</v>
      </c>
      <c s="36" t="s">
        <v>654</v>
      </c>
      <c s="37">
        <v>14.426</v>
      </c>
      <c s="36">
        <v>0</v>
      </c>
      <c s="36">
        <f>ROUND(G51*H51,6)</f>
      </c>
      <c r="L51" s="38">
        <v>0</v>
      </c>
      <c s="32">
        <f>ROUND(ROUND(L51,2)*ROUND(G51,3),2)</f>
      </c>
      <c s="36" t="s">
        <v>655</v>
      </c>
      <c>
        <f>(M51*21)/100</f>
      </c>
      <c t="s">
        <v>27</v>
      </c>
    </row>
    <row r="52" spans="1:5" ht="12.75">
      <c r="A52" s="35" t="s">
        <v>54</v>
      </c>
      <c r="E52" s="39" t="s">
        <v>5</v>
      </c>
    </row>
    <row r="53" spans="1:5" ht="12.75">
      <c r="A53" s="35" t="s">
        <v>55</v>
      </c>
      <c r="E53" s="40" t="s">
        <v>2761</v>
      </c>
    </row>
    <row r="54" spans="1:5" ht="12.75">
      <c r="A54" t="s">
        <v>56</v>
      </c>
      <c r="E54" s="39" t="s">
        <v>5</v>
      </c>
    </row>
    <row r="55" spans="1:16" ht="12.75">
      <c r="A55" t="s">
        <v>49</v>
      </c>
      <c s="34" t="s">
        <v>128</v>
      </c>
      <c s="34" t="s">
        <v>2772</v>
      </c>
      <c s="35" t="s">
        <v>5</v>
      </c>
      <c s="6" t="s">
        <v>2773</v>
      </c>
      <c s="36" t="s">
        <v>318</v>
      </c>
      <c s="37">
        <v>40</v>
      </c>
      <c s="36">
        <v>0</v>
      </c>
      <c s="36">
        <f>ROUND(G55*H55,6)</f>
      </c>
      <c r="L55" s="38">
        <v>0</v>
      </c>
      <c s="32">
        <f>ROUND(ROUND(L55,2)*ROUND(G55,3),2)</f>
      </c>
      <c s="36" t="s">
        <v>655</v>
      </c>
      <c>
        <f>(M55*21)/100</f>
      </c>
      <c t="s">
        <v>27</v>
      </c>
    </row>
    <row r="56" spans="1:5" ht="12.75">
      <c r="A56" s="35" t="s">
        <v>54</v>
      </c>
      <c r="E56" s="39" t="s">
        <v>5</v>
      </c>
    </row>
    <row r="57" spans="1:5" ht="12.75">
      <c r="A57" s="35" t="s">
        <v>55</v>
      </c>
      <c r="E57" s="40" t="s">
        <v>2774</v>
      </c>
    </row>
    <row r="58" spans="1:5" ht="12.75">
      <c r="A58" t="s">
        <v>56</v>
      </c>
      <c r="E58" s="39" t="s">
        <v>5</v>
      </c>
    </row>
    <row r="59" spans="1:13" ht="12.75">
      <c r="A59" t="s">
        <v>46</v>
      </c>
      <c r="C59" s="31" t="s">
        <v>62</v>
      </c>
      <c r="E59" s="33" t="s">
        <v>1583</v>
      </c>
      <c r="J59" s="32">
        <f>0</f>
      </c>
      <c s="32">
        <f>0</f>
      </c>
      <c s="32">
        <f>0+L60+L64</f>
      </c>
      <c s="32">
        <f>0+M60+M64</f>
      </c>
    </row>
    <row r="60" spans="1:16" ht="25.5">
      <c r="A60" t="s">
        <v>49</v>
      </c>
      <c s="34" t="s">
        <v>90</v>
      </c>
      <c s="34" t="s">
        <v>2775</v>
      </c>
      <c s="35" t="s">
        <v>5</v>
      </c>
      <c s="6" t="s">
        <v>2776</v>
      </c>
      <c s="36" t="s">
        <v>74</v>
      </c>
      <c s="37">
        <v>374</v>
      </c>
      <c s="36">
        <v>0</v>
      </c>
      <c s="36">
        <f>ROUND(G60*H60,6)</f>
      </c>
      <c r="L60" s="38">
        <v>0</v>
      </c>
      <c s="32">
        <f>ROUND(ROUND(L60,2)*ROUND(G60,3),2)</f>
      </c>
      <c s="36" t="s">
        <v>2433</v>
      </c>
      <c>
        <f>(M60*21)/100</f>
      </c>
      <c t="s">
        <v>27</v>
      </c>
    </row>
    <row r="61" spans="1:5" ht="12.75">
      <c r="A61" s="35" t="s">
        <v>54</v>
      </c>
      <c r="E61" s="39" t="s">
        <v>5</v>
      </c>
    </row>
    <row r="62" spans="1:5" ht="12.75">
      <c r="A62" s="35" t="s">
        <v>55</v>
      </c>
      <c r="E62" s="40" t="s">
        <v>2777</v>
      </c>
    </row>
    <row r="63" spans="1:5" ht="12.75">
      <c r="A63" t="s">
        <v>56</v>
      </c>
      <c r="E63" s="39" t="s">
        <v>5</v>
      </c>
    </row>
    <row r="64" spans="1:16" ht="12.75">
      <c r="A64" t="s">
        <v>49</v>
      </c>
      <c s="34" t="s">
        <v>94</v>
      </c>
      <c s="34" t="s">
        <v>2778</v>
      </c>
      <c s="35" t="s">
        <v>5</v>
      </c>
      <c s="6" t="s">
        <v>2779</v>
      </c>
      <c s="36" t="s">
        <v>74</v>
      </c>
      <c s="37">
        <v>374</v>
      </c>
      <c s="36">
        <v>0</v>
      </c>
      <c s="36">
        <f>ROUND(G64*H64,6)</f>
      </c>
      <c r="L64" s="38">
        <v>0</v>
      </c>
      <c s="32">
        <f>ROUND(ROUND(L64,2)*ROUND(G64,3),2)</f>
      </c>
      <c s="36" t="s">
        <v>655</v>
      </c>
      <c>
        <f>(M64*21)/100</f>
      </c>
      <c t="s">
        <v>27</v>
      </c>
    </row>
    <row r="65" spans="1:5" ht="12.75">
      <c r="A65" s="35" t="s">
        <v>54</v>
      </c>
      <c r="E65" s="39" t="s">
        <v>5</v>
      </c>
    </row>
    <row r="66" spans="1:5" ht="12.75">
      <c r="A66" s="35" t="s">
        <v>55</v>
      </c>
      <c r="E66" s="40" t="s">
        <v>5</v>
      </c>
    </row>
    <row r="67" spans="1:5" ht="12.75">
      <c r="A67" t="s">
        <v>56</v>
      </c>
      <c r="E67" s="39" t="s">
        <v>5</v>
      </c>
    </row>
    <row r="68" spans="1:13" ht="12.75">
      <c r="A68" t="s">
        <v>46</v>
      </c>
      <c r="C68" s="31" t="s">
        <v>71</v>
      </c>
      <c r="E68" s="33" t="s">
        <v>2625</v>
      </c>
      <c r="J68" s="32">
        <f>0</f>
      </c>
      <c s="32">
        <f>0</f>
      </c>
      <c s="32">
        <f>0+L69+L73+L77+L81+L85+L89+L93+L97</f>
      </c>
      <c s="32">
        <f>0+M69+M73+M77+M81+M85+M89+M93+M97</f>
      </c>
    </row>
    <row r="69" spans="1:16" ht="12.75">
      <c r="A69" t="s">
        <v>49</v>
      </c>
      <c s="34" t="s">
        <v>97</v>
      </c>
      <c s="34" t="s">
        <v>2780</v>
      </c>
      <c s="35" t="s">
        <v>5</v>
      </c>
      <c s="6" t="s">
        <v>2781</v>
      </c>
      <c s="36" t="s">
        <v>74</v>
      </c>
      <c s="37">
        <v>115.61</v>
      </c>
      <c s="36">
        <v>0</v>
      </c>
      <c s="36">
        <f>ROUND(G69*H69,6)</f>
      </c>
      <c r="L69" s="38">
        <v>0</v>
      </c>
      <c s="32">
        <f>ROUND(ROUND(L69,2)*ROUND(G69,3),2)</f>
      </c>
      <c s="36" t="s">
        <v>2433</v>
      </c>
      <c>
        <f>(M69*21)/100</f>
      </c>
      <c t="s">
        <v>27</v>
      </c>
    </row>
    <row r="70" spans="1:5" ht="12.75">
      <c r="A70" s="35" t="s">
        <v>54</v>
      </c>
      <c r="E70" s="39" t="s">
        <v>5</v>
      </c>
    </row>
    <row r="71" spans="1:5" ht="12.75">
      <c r="A71" s="35" t="s">
        <v>55</v>
      </c>
      <c r="E71" s="40" t="s">
        <v>5</v>
      </c>
    </row>
    <row r="72" spans="1:5" ht="12.75">
      <c r="A72" t="s">
        <v>56</v>
      </c>
      <c r="E72" s="39" t="s">
        <v>5</v>
      </c>
    </row>
    <row r="73" spans="1:16" ht="12.75">
      <c r="A73" t="s">
        <v>49</v>
      </c>
      <c s="34" t="s">
        <v>101</v>
      </c>
      <c s="34" t="s">
        <v>2782</v>
      </c>
      <c s="35" t="s">
        <v>5</v>
      </c>
      <c s="6" t="s">
        <v>2783</v>
      </c>
      <c s="36" t="s">
        <v>74</v>
      </c>
      <c s="37">
        <v>374</v>
      </c>
      <c s="36">
        <v>0.00637</v>
      </c>
      <c s="36">
        <f>ROUND(G73*H73,6)</f>
      </c>
      <c r="L73" s="38">
        <v>0</v>
      </c>
      <c s="32">
        <f>ROUND(ROUND(L73,2)*ROUND(G73,3),2)</f>
      </c>
      <c s="36" t="s">
        <v>2433</v>
      </c>
      <c>
        <f>(M73*21)/100</f>
      </c>
      <c t="s">
        <v>27</v>
      </c>
    </row>
    <row r="74" spans="1:5" ht="12.75">
      <c r="A74" s="35" t="s">
        <v>54</v>
      </c>
      <c r="E74" s="39" t="s">
        <v>5</v>
      </c>
    </row>
    <row r="75" spans="1:5" ht="12.75">
      <c r="A75" s="35" t="s">
        <v>55</v>
      </c>
      <c r="E75" s="40" t="s">
        <v>5</v>
      </c>
    </row>
    <row r="76" spans="1:5" ht="12.75">
      <c r="A76" t="s">
        <v>56</v>
      </c>
      <c r="E76" s="39" t="s">
        <v>5</v>
      </c>
    </row>
    <row r="77" spans="1:16" ht="12.75">
      <c r="A77" t="s">
        <v>49</v>
      </c>
      <c s="34" t="s">
        <v>105</v>
      </c>
      <c s="34" t="s">
        <v>2784</v>
      </c>
      <c s="35" t="s">
        <v>5</v>
      </c>
      <c s="6" t="s">
        <v>2785</v>
      </c>
      <c s="36" t="s">
        <v>74</v>
      </c>
      <c s="37">
        <v>115.61</v>
      </c>
      <c s="36">
        <v>0.00486</v>
      </c>
      <c s="36">
        <f>ROUND(G77*H77,6)</f>
      </c>
      <c r="L77" s="38">
        <v>0</v>
      </c>
      <c s="32">
        <f>ROUND(ROUND(L77,2)*ROUND(G77,3),2)</f>
      </c>
      <c s="36" t="s">
        <v>2433</v>
      </c>
      <c>
        <f>(M77*21)/100</f>
      </c>
      <c t="s">
        <v>27</v>
      </c>
    </row>
    <row r="78" spans="1:5" ht="12.75">
      <c r="A78" s="35" t="s">
        <v>54</v>
      </c>
      <c r="E78" s="39" t="s">
        <v>5</v>
      </c>
    </row>
    <row r="79" spans="1:5" ht="12.75">
      <c r="A79" s="35" t="s">
        <v>55</v>
      </c>
      <c r="E79" s="40" t="s">
        <v>5</v>
      </c>
    </row>
    <row r="80" spans="1:5" ht="12.75">
      <c r="A80" t="s">
        <v>56</v>
      </c>
      <c r="E80" s="39" t="s">
        <v>5</v>
      </c>
    </row>
    <row r="81" spans="1:16" ht="12.75">
      <c r="A81" t="s">
        <v>49</v>
      </c>
      <c s="34" t="s">
        <v>109</v>
      </c>
      <c s="34" t="s">
        <v>2786</v>
      </c>
      <c s="35" t="s">
        <v>5</v>
      </c>
      <c s="6" t="s">
        <v>2787</v>
      </c>
      <c s="36" t="s">
        <v>74</v>
      </c>
      <c s="37">
        <v>374</v>
      </c>
      <c s="36">
        <v>0</v>
      </c>
      <c s="36">
        <f>ROUND(G81*H81,6)</f>
      </c>
      <c r="L81" s="38">
        <v>0</v>
      </c>
      <c s="32">
        <f>ROUND(ROUND(L81,2)*ROUND(G81,3),2)</f>
      </c>
      <c s="36" t="s">
        <v>655</v>
      </c>
      <c>
        <f>(M81*21)/100</f>
      </c>
      <c t="s">
        <v>27</v>
      </c>
    </row>
    <row r="82" spans="1:5" ht="12.75">
      <c r="A82" s="35" t="s">
        <v>54</v>
      </c>
      <c r="E82" s="39" t="s">
        <v>5</v>
      </c>
    </row>
    <row r="83" spans="1:5" ht="12.75">
      <c r="A83" s="35" t="s">
        <v>55</v>
      </c>
      <c r="E83" s="40" t="s">
        <v>5</v>
      </c>
    </row>
    <row r="84" spans="1:5" ht="12.75">
      <c r="A84" t="s">
        <v>56</v>
      </c>
      <c r="E84" s="39" t="s">
        <v>5</v>
      </c>
    </row>
    <row r="85" spans="1:16" ht="12.75">
      <c r="A85" t="s">
        <v>49</v>
      </c>
      <c s="34" t="s">
        <v>109</v>
      </c>
      <c s="34" t="s">
        <v>2788</v>
      </c>
      <c s="35" t="s">
        <v>5</v>
      </c>
      <c s="6" t="s">
        <v>2789</v>
      </c>
      <c s="36" t="s">
        <v>74</v>
      </c>
      <c s="37">
        <v>42.718</v>
      </c>
      <c s="36">
        <v>0</v>
      </c>
      <c s="36">
        <f>ROUND(G85*H85,6)</f>
      </c>
      <c r="L85" s="38">
        <v>0</v>
      </c>
      <c s="32">
        <f>ROUND(ROUND(L85,2)*ROUND(G85,3),2)</f>
      </c>
      <c s="36" t="s">
        <v>655</v>
      </c>
      <c>
        <f>(M85*21)/100</f>
      </c>
      <c t="s">
        <v>27</v>
      </c>
    </row>
    <row r="86" spans="1:5" ht="12.75">
      <c r="A86" s="35" t="s">
        <v>54</v>
      </c>
      <c r="E86" s="39" t="s">
        <v>5</v>
      </c>
    </row>
    <row r="87" spans="1:5" ht="12.75">
      <c r="A87" s="35" t="s">
        <v>55</v>
      </c>
      <c r="E87" s="40" t="s">
        <v>5</v>
      </c>
    </row>
    <row r="88" spans="1:5" ht="12.75">
      <c r="A88" t="s">
        <v>56</v>
      </c>
      <c r="E88" s="39" t="s">
        <v>5</v>
      </c>
    </row>
    <row r="89" spans="1:16" ht="12.75">
      <c r="A89" t="s">
        <v>49</v>
      </c>
      <c s="34" t="s">
        <v>131</v>
      </c>
      <c s="34" t="s">
        <v>2790</v>
      </c>
      <c s="35" t="s">
        <v>5</v>
      </c>
      <c s="6" t="s">
        <v>2791</v>
      </c>
      <c s="36" t="s">
        <v>74</v>
      </c>
      <c s="37">
        <v>141.412</v>
      </c>
      <c s="36">
        <v>0</v>
      </c>
      <c s="36">
        <f>ROUND(G89*H89,6)</f>
      </c>
      <c r="L89" s="38">
        <v>0</v>
      </c>
      <c s="32">
        <f>ROUND(ROUND(L89,2)*ROUND(G89,3),2)</f>
      </c>
      <c s="36" t="s">
        <v>655</v>
      </c>
      <c>
        <f>(M89*21)/100</f>
      </c>
      <c t="s">
        <v>27</v>
      </c>
    </row>
    <row r="90" spans="1:5" ht="12.75">
      <c r="A90" s="35" t="s">
        <v>54</v>
      </c>
      <c r="E90" s="39" t="s">
        <v>5</v>
      </c>
    </row>
    <row r="91" spans="1:5" ht="12.75">
      <c r="A91" s="35" t="s">
        <v>55</v>
      </c>
      <c r="E91" s="40" t="s">
        <v>5</v>
      </c>
    </row>
    <row r="92" spans="1:5" ht="12.75">
      <c r="A92" t="s">
        <v>56</v>
      </c>
      <c r="E92" s="39" t="s">
        <v>5</v>
      </c>
    </row>
    <row r="93" spans="1:16" ht="12.75">
      <c r="A93" t="s">
        <v>49</v>
      </c>
      <c s="34" t="s">
        <v>135</v>
      </c>
      <c s="34" t="s">
        <v>2792</v>
      </c>
      <c s="35" t="s">
        <v>5</v>
      </c>
      <c s="6" t="s">
        <v>2793</v>
      </c>
      <c s="36" t="s">
        <v>1700</v>
      </c>
      <c s="37">
        <v>170.4</v>
      </c>
      <c s="36">
        <v>0</v>
      </c>
      <c s="36">
        <f>ROUND(G93*H93,6)</f>
      </c>
      <c r="L93" s="38">
        <v>0</v>
      </c>
      <c s="32">
        <f>ROUND(ROUND(L93,2)*ROUND(G93,3),2)</f>
      </c>
      <c s="36" t="s">
        <v>655</v>
      </c>
      <c>
        <f>(M93*21)/100</f>
      </c>
      <c t="s">
        <v>27</v>
      </c>
    </row>
    <row r="94" spans="1:5" ht="12.75">
      <c r="A94" s="35" t="s">
        <v>54</v>
      </c>
      <c r="E94" s="39" t="s">
        <v>5</v>
      </c>
    </row>
    <row r="95" spans="1:5" ht="12.75">
      <c r="A95" s="35" t="s">
        <v>55</v>
      </c>
      <c r="E95" s="40" t="s">
        <v>5</v>
      </c>
    </row>
    <row r="96" spans="1:5" ht="12.75">
      <c r="A96" t="s">
        <v>56</v>
      </c>
      <c r="E96" s="39" t="s">
        <v>5</v>
      </c>
    </row>
    <row r="97" spans="1:16" ht="12.75">
      <c r="A97" t="s">
        <v>49</v>
      </c>
      <c s="34" t="s">
        <v>143</v>
      </c>
      <c s="34" t="s">
        <v>2794</v>
      </c>
      <c s="35" t="s">
        <v>5</v>
      </c>
      <c s="6" t="s">
        <v>2795</v>
      </c>
      <c s="36" t="s">
        <v>74</v>
      </c>
      <c s="37">
        <v>42.718</v>
      </c>
      <c s="36">
        <v>0.00637</v>
      </c>
      <c s="36">
        <f>ROUND(G97*H97,6)</f>
      </c>
      <c r="L97" s="38">
        <v>0</v>
      </c>
      <c s="32">
        <f>ROUND(ROUND(L97,2)*ROUND(G97,3),2)</f>
      </c>
      <c s="36" t="s">
        <v>2433</v>
      </c>
      <c>
        <f>(M97*21)/100</f>
      </c>
      <c t="s">
        <v>27</v>
      </c>
    </row>
    <row r="98" spans="1:5" ht="12.75">
      <c r="A98" s="35" t="s">
        <v>54</v>
      </c>
      <c r="E98" s="39" t="s">
        <v>5</v>
      </c>
    </row>
    <row r="99" spans="1:5" ht="12.75">
      <c r="A99" s="35" t="s">
        <v>55</v>
      </c>
      <c r="E99" s="40" t="s">
        <v>5</v>
      </c>
    </row>
    <row r="100" spans="1:5" ht="12.75">
      <c r="A100" t="s">
        <v>56</v>
      </c>
      <c r="E100" s="39" t="s">
        <v>5</v>
      </c>
    </row>
    <row r="101" spans="1:13" ht="12.75">
      <c r="A101" t="s">
        <v>46</v>
      </c>
      <c r="C101" s="31" t="s">
        <v>2796</v>
      </c>
      <c r="E101" s="33" t="s">
        <v>2797</v>
      </c>
      <c r="J101" s="32">
        <f>0</f>
      </c>
      <c s="32">
        <f>0</f>
      </c>
      <c s="32">
        <f>0+L102</f>
      </c>
      <c s="32">
        <f>0+M102</f>
      </c>
    </row>
    <row r="102" spans="1:16" ht="12.75">
      <c r="A102" t="s">
        <v>49</v>
      </c>
      <c s="34" t="s">
        <v>113</v>
      </c>
      <c s="34" t="s">
        <v>2798</v>
      </c>
      <c s="35" t="s">
        <v>5</v>
      </c>
      <c s="6" t="s">
        <v>2799</v>
      </c>
      <c s="36" t="s">
        <v>654</v>
      </c>
      <c s="37">
        <v>14.426</v>
      </c>
      <c s="36">
        <v>0</v>
      </c>
      <c s="36">
        <f>ROUND(G102*H102,6)</f>
      </c>
      <c r="L102" s="38">
        <v>0</v>
      </c>
      <c s="32">
        <f>ROUND(ROUND(L102,2)*ROUND(G102,3),2)</f>
      </c>
      <c s="36" t="s">
        <v>2433</v>
      </c>
      <c>
        <f>(M102*21)/100</f>
      </c>
      <c t="s">
        <v>27</v>
      </c>
    </row>
    <row r="103" spans="1:5" ht="12.75">
      <c r="A103" s="35" t="s">
        <v>54</v>
      </c>
      <c r="E103" s="39" t="s">
        <v>5</v>
      </c>
    </row>
    <row r="104" spans="1:5" ht="12.75">
      <c r="A104" s="35" t="s">
        <v>55</v>
      </c>
      <c r="E104" s="40" t="s">
        <v>5</v>
      </c>
    </row>
    <row r="105" spans="1:5" ht="12.75">
      <c r="A105" t="s">
        <v>56</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2802</v>
      </c>
      <c r="E8" s="30" t="s">
        <v>2801</v>
      </c>
      <c r="J8" s="29">
        <f>0+J9+J14</f>
      </c>
      <c s="29">
        <f>0+K9+K14</f>
      </c>
      <c s="29">
        <f>0+L9+L14</f>
      </c>
      <c s="29">
        <f>0+M9+M14</f>
      </c>
    </row>
    <row r="9" spans="1:13" ht="12.75">
      <c r="A9" t="s">
        <v>46</v>
      </c>
      <c r="C9" s="31" t="s">
        <v>76</v>
      </c>
      <c r="E9" s="33" t="s">
        <v>77</v>
      </c>
      <c r="J9" s="32">
        <f>0</f>
      </c>
      <c s="32">
        <f>0</f>
      </c>
      <c s="32">
        <f>0+L10</f>
      </c>
      <c s="32">
        <f>0+M10</f>
      </c>
    </row>
    <row r="10" spans="1:16" ht="12.75">
      <c r="A10" t="s">
        <v>49</v>
      </c>
      <c s="34" t="s">
        <v>47</v>
      </c>
      <c s="34" t="s">
        <v>2803</v>
      </c>
      <c s="35" t="s">
        <v>5</v>
      </c>
      <c s="6" t="s">
        <v>2804</v>
      </c>
      <c s="36" t="s">
        <v>80</v>
      </c>
      <c s="37">
        <v>2</v>
      </c>
      <c s="36">
        <v>0</v>
      </c>
      <c s="36">
        <f>ROUND(G10*H10,6)</f>
      </c>
      <c r="L10" s="38">
        <v>0</v>
      </c>
      <c s="32">
        <f>ROUND(ROUND(L10,2)*ROUND(G10,3),2)</f>
      </c>
      <c s="36" t="s">
        <v>655</v>
      </c>
      <c>
        <f>(M10*21)/100</f>
      </c>
      <c t="s">
        <v>27</v>
      </c>
    </row>
    <row r="11" spans="1:5" ht="12.75">
      <c r="A11" s="35" t="s">
        <v>54</v>
      </c>
      <c r="E11" s="39" t="s">
        <v>5</v>
      </c>
    </row>
    <row r="12" spans="1:5" ht="12.75">
      <c r="A12" s="35" t="s">
        <v>55</v>
      </c>
      <c r="E12" s="40" t="s">
        <v>5</v>
      </c>
    </row>
    <row r="13" spans="1:5" ht="102">
      <c r="A13" t="s">
        <v>56</v>
      </c>
      <c r="E13" s="39" t="s">
        <v>2805</v>
      </c>
    </row>
    <row r="14" spans="1:13" ht="12.75">
      <c r="A14" t="s">
        <v>46</v>
      </c>
      <c r="C14" s="31" t="s">
        <v>86</v>
      </c>
      <c r="E14" s="33" t="s">
        <v>1132</v>
      </c>
      <c r="J14" s="32">
        <f>0</f>
      </c>
      <c s="32">
        <f>0</f>
      </c>
      <c s="32">
        <f>0+L15+L19+L23+L27+L31+L35</f>
      </c>
      <c s="32">
        <f>0+M15+M19+M23+M27+M31+M35</f>
      </c>
    </row>
    <row r="15" spans="1:16" ht="12.75">
      <c r="A15" t="s">
        <v>49</v>
      </c>
      <c s="34" t="s">
        <v>27</v>
      </c>
      <c s="34" t="s">
        <v>2806</v>
      </c>
      <c s="35" t="s">
        <v>5</v>
      </c>
      <c s="6" t="s">
        <v>2807</v>
      </c>
      <c s="36" t="s">
        <v>80</v>
      </c>
      <c s="37">
        <v>2</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40.25">
      <c r="A18" t="s">
        <v>56</v>
      </c>
      <c r="E18" s="39" t="s">
        <v>1316</v>
      </c>
    </row>
    <row r="19" spans="1:16" ht="25.5">
      <c r="A19" t="s">
        <v>49</v>
      </c>
      <c s="34" t="s">
        <v>26</v>
      </c>
      <c s="34" t="s">
        <v>2808</v>
      </c>
      <c s="35" t="s">
        <v>5</v>
      </c>
      <c s="6" t="s">
        <v>2809</v>
      </c>
      <c s="36" t="s">
        <v>80</v>
      </c>
      <c s="37">
        <v>2</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140.25">
      <c r="A22" t="s">
        <v>56</v>
      </c>
      <c r="E22" s="39" t="s">
        <v>1316</v>
      </c>
    </row>
    <row r="23" spans="1:16" ht="25.5">
      <c r="A23" t="s">
        <v>49</v>
      </c>
      <c s="34" t="s">
        <v>62</v>
      </c>
      <c s="34" t="s">
        <v>2808</v>
      </c>
      <c s="35" t="s">
        <v>26</v>
      </c>
      <c s="6" t="s">
        <v>2810</v>
      </c>
      <c s="36" t="s">
        <v>80</v>
      </c>
      <c s="37">
        <v>2</v>
      </c>
      <c s="36">
        <v>0</v>
      </c>
      <c s="36">
        <f>ROUND(G23*H23,6)</f>
      </c>
      <c r="L23" s="38">
        <v>0</v>
      </c>
      <c s="32">
        <f>ROUND(ROUND(L23,2)*ROUND(G23,3),2)</f>
      </c>
      <c s="36" t="s">
        <v>655</v>
      </c>
      <c>
        <f>(M23*21)/100</f>
      </c>
      <c t="s">
        <v>27</v>
      </c>
    </row>
    <row r="24" spans="1:5" ht="12.75">
      <c r="A24" s="35" t="s">
        <v>54</v>
      </c>
      <c r="E24" s="39" t="s">
        <v>5</v>
      </c>
    </row>
    <row r="25" spans="1:5" ht="12.75">
      <c r="A25" s="35" t="s">
        <v>55</v>
      </c>
      <c r="E25" s="40" t="s">
        <v>5</v>
      </c>
    </row>
    <row r="26" spans="1:5" ht="114.75">
      <c r="A26" t="s">
        <v>56</v>
      </c>
      <c r="E26" s="39" t="s">
        <v>2811</v>
      </c>
    </row>
    <row r="27" spans="1:16" ht="25.5">
      <c r="A27" t="s">
        <v>49</v>
      </c>
      <c s="34" t="s">
        <v>67</v>
      </c>
      <c s="34" t="s">
        <v>2808</v>
      </c>
      <c s="35" t="s">
        <v>62</v>
      </c>
      <c s="6" t="s">
        <v>2812</v>
      </c>
      <c s="36" t="s">
        <v>80</v>
      </c>
      <c s="37">
        <v>5</v>
      </c>
      <c s="36">
        <v>0</v>
      </c>
      <c s="36">
        <f>ROUND(G27*H27,6)</f>
      </c>
      <c r="L27" s="38">
        <v>0</v>
      </c>
      <c s="32">
        <f>ROUND(ROUND(L27,2)*ROUND(G27,3),2)</f>
      </c>
      <c s="36" t="s">
        <v>655</v>
      </c>
      <c>
        <f>(M27*21)/100</f>
      </c>
      <c t="s">
        <v>27</v>
      </c>
    </row>
    <row r="28" spans="1:5" ht="12.75">
      <c r="A28" s="35" t="s">
        <v>54</v>
      </c>
      <c r="E28" s="39" t="s">
        <v>5</v>
      </c>
    </row>
    <row r="29" spans="1:5" ht="12.75">
      <c r="A29" s="35" t="s">
        <v>55</v>
      </c>
      <c r="E29" s="40" t="s">
        <v>5</v>
      </c>
    </row>
    <row r="30" spans="1:5" ht="114.75">
      <c r="A30" t="s">
        <v>56</v>
      </c>
      <c r="E30" s="39" t="s">
        <v>2811</v>
      </c>
    </row>
    <row r="31" spans="1:16" ht="12.75">
      <c r="A31" t="s">
        <v>49</v>
      </c>
      <c s="34" t="s">
        <v>71</v>
      </c>
      <c s="34" t="s">
        <v>2813</v>
      </c>
      <c s="35" t="s">
        <v>5</v>
      </c>
      <c s="6" t="s">
        <v>2814</v>
      </c>
      <c s="36" t="s">
        <v>80</v>
      </c>
      <c s="37">
        <v>4</v>
      </c>
      <c s="36">
        <v>0</v>
      </c>
      <c s="36">
        <f>ROUND(G31*H31,6)</f>
      </c>
      <c r="L31" s="38">
        <v>0</v>
      </c>
      <c s="32">
        <f>ROUND(ROUND(L31,2)*ROUND(G31,3),2)</f>
      </c>
      <c s="36" t="s">
        <v>655</v>
      </c>
      <c>
        <f>(M31*21)/100</f>
      </c>
      <c t="s">
        <v>27</v>
      </c>
    </row>
    <row r="32" spans="1:5" ht="12.75">
      <c r="A32" s="35" t="s">
        <v>54</v>
      </c>
      <c r="E32" s="39" t="s">
        <v>5</v>
      </c>
    </row>
    <row r="33" spans="1:5" ht="12.75">
      <c r="A33" s="35" t="s">
        <v>55</v>
      </c>
      <c r="E33" s="40" t="s">
        <v>5</v>
      </c>
    </row>
    <row r="34" spans="1:5" ht="114.75">
      <c r="A34" t="s">
        <v>56</v>
      </c>
      <c r="E34" s="39" t="s">
        <v>2815</v>
      </c>
    </row>
    <row r="35" spans="1:16" ht="25.5">
      <c r="A35" t="s">
        <v>49</v>
      </c>
      <c s="34" t="s">
        <v>76</v>
      </c>
      <c s="34" t="s">
        <v>2816</v>
      </c>
      <c s="35" t="s">
        <v>27</v>
      </c>
      <c s="6" t="s">
        <v>2817</v>
      </c>
      <c s="36" t="s">
        <v>80</v>
      </c>
      <c s="37">
        <v>4</v>
      </c>
      <c s="36">
        <v>0</v>
      </c>
      <c s="36">
        <f>ROUND(G35*H35,6)</f>
      </c>
      <c r="L35" s="38">
        <v>0</v>
      </c>
      <c s="32">
        <f>ROUND(ROUND(L35,2)*ROUND(G35,3),2)</f>
      </c>
      <c s="36" t="s">
        <v>655</v>
      </c>
      <c>
        <f>(M35*21)/100</f>
      </c>
      <c t="s">
        <v>27</v>
      </c>
    </row>
    <row r="36" spans="1:5" ht="12.75">
      <c r="A36" s="35" t="s">
        <v>54</v>
      </c>
      <c r="E36" s="39" t="s">
        <v>5</v>
      </c>
    </row>
    <row r="37" spans="1:5" ht="12.75">
      <c r="A37" s="35" t="s">
        <v>55</v>
      </c>
      <c r="E37" s="40" t="s">
        <v>5</v>
      </c>
    </row>
    <row r="38" spans="1:5" ht="89.25">
      <c r="A38" t="s">
        <v>56</v>
      </c>
      <c r="E38" s="39" t="s">
        <v>2818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2821</v>
      </c>
      <c r="E8" s="30" t="s">
        <v>2820</v>
      </c>
      <c r="J8" s="29">
        <f>0+J9+J14+J23+J32+J41+J46+J51+J56+J61+J70+J95</f>
      </c>
      <c s="29">
        <f>0+K9+K14+K23+K32+K41+K46+K51+K56+K61+K70+K95</f>
      </c>
      <c s="29">
        <f>0+L9+L14+L23+L32+L41+L46+L51+L56+L61+L70+L95</f>
      </c>
      <c s="29">
        <f>0+M9+M14+M23+M32+M41+M46+M51+M56+M61+M70+M95</f>
      </c>
    </row>
    <row r="9" spans="1:13" ht="12.75">
      <c r="A9" t="s">
        <v>46</v>
      </c>
      <c r="C9" s="31" t="s">
        <v>47</v>
      </c>
      <c r="E9" s="33" t="s">
        <v>48</v>
      </c>
      <c r="J9" s="32">
        <f>0</f>
      </c>
      <c s="32">
        <f>0</f>
      </c>
      <c s="32">
        <f>0+L10</f>
      </c>
      <c s="32">
        <f>0+M10</f>
      </c>
    </row>
    <row r="10" spans="1:16" ht="12.75">
      <c r="A10" t="s">
        <v>49</v>
      </c>
      <c s="34" t="s">
        <v>47</v>
      </c>
      <c s="34" t="s">
        <v>2440</v>
      </c>
      <c s="35" t="s">
        <v>5</v>
      </c>
      <c s="6" t="s">
        <v>2441</v>
      </c>
      <c s="36" t="s">
        <v>52</v>
      </c>
      <c s="37">
        <v>159.85</v>
      </c>
      <c s="36">
        <v>0</v>
      </c>
      <c s="36">
        <f>ROUND(G10*H10,6)</f>
      </c>
      <c r="L10" s="38">
        <v>0</v>
      </c>
      <c s="32">
        <f>ROUND(ROUND(L10,2)*ROUND(G10,3),2)</f>
      </c>
      <c s="36" t="s">
        <v>2433</v>
      </c>
      <c>
        <f>(M10*21)/100</f>
      </c>
      <c t="s">
        <v>27</v>
      </c>
    </row>
    <row r="11" spans="1:5" ht="12.75">
      <c r="A11" s="35" t="s">
        <v>54</v>
      </c>
      <c r="E11" s="39" t="s">
        <v>5</v>
      </c>
    </row>
    <row r="12" spans="1:5" ht="12.75">
      <c r="A12" s="35" t="s">
        <v>55</v>
      </c>
      <c r="E12" s="40" t="s">
        <v>2822</v>
      </c>
    </row>
    <row r="13" spans="1:5" ht="153">
      <c r="A13" t="s">
        <v>56</v>
      </c>
      <c r="E13" s="39" t="s">
        <v>2443</v>
      </c>
    </row>
    <row r="14" spans="1:13" ht="12.75">
      <c r="A14" t="s">
        <v>46</v>
      </c>
      <c r="C14" s="31" t="s">
        <v>26</v>
      </c>
      <c r="E14" s="33" t="s">
        <v>2583</v>
      </c>
      <c r="J14" s="32">
        <f>0</f>
      </c>
      <c s="32">
        <f>0</f>
      </c>
      <c s="32">
        <f>0+L15+L19</f>
      </c>
      <c s="32">
        <f>0+M15+M19</f>
      </c>
    </row>
    <row r="15" spans="1:16" ht="25.5">
      <c r="A15" t="s">
        <v>49</v>
      </c>
      <c s="34" t="s">
        <v>27</v>
      </c>
      <c s="34" t="s">
        <v>2823</v>
      </c>
      <c s="35" t="s">
        <v>5</v>
      </c>
      <c s="6" t="s">
        <v>2824</v>
      </c>
      <c s="36" t="s">
        <v>74</v>
      </c>
      <c s="37">
        <v>1.8</v>
      </c>
      <c s="36">
        <v>0.32</v>
      </c>
      <c s="36">
        <f>ROUND(G15*H15,6)</f>
      </c>
      <c r="L15" s="38">
        <v>0</v>
      </c>
      <c s="32">
        <f>ROUND(ROUND(L15,2)*ROUND(G15,3),2)</f>
      </c>
      <c s="36" t="s">
        <v>2461</v>
      </c>
      <c>
        <f>(M15*21)/100</f>
      </c>
      <c t="s">
        <v>27</v>
      </c>
    </row>
    <row r="16" spans="1:5" ht="12.75">
      <c r="A16" s="35" t="s">
        <v>54</v>
      </c>
      <c r="E16" s="39" t="s">
        <v>5</v>
      </c>
    </row>
    <row r="17" spans="1:5" ht="12.75">
      <c r="A17" s="35" t="s">
        <v>55</v>
      </c>
      <c r="E17" s="40" t="s">
        <v>2825</v>
      </c>
    </row>
    <row r="18" spans="1:5" ht="12.75">
      <c r="A18" t="s">
        <v>56</v>
      </c>
      <c r="E18" s="39" t="s">
        <v>5</v>
      </c>
    </row>
    <row r="19" spans="1:16" ht="25.5">
      <c r="A19" t="s">
        <v>49</v>
      </c>
      <c s="34" t="s">
        <v>26</v>
      </c>
      <c s="34" t="s">
        <v>2826</v>
      </c>
      <c s="35" t="s">
        <v>5</v>
      </c>
      <c s="6" t="s">
        <v>2827</v>
      </c>
      <c s="36" t="s">
        <v>74</v>
      </c>
      <c s="37">
        <v>1.8</v>
      </c>
      <c s="36">
        <v>0.3261</v>
      </c>
      <c s="36">
        <f>ROUND(G19*H19,6)</f>
      </c>
      <c r="L19" s="38">
        <v>0</v>
      </c>
      <c s="32">
        <f>ROUND(ROUND(L19,2)*ROUND(G19,3),2)</f>
      </c>
      <c s="36" t="s">
        <v>2461</v>
      </c>
      <c>
        <f>(M19*21)/100</f>
      </c>
      <c t="s">
        <v>27</v>
      </c>
    </row>
    <row r="20" spans="1:5" ht="12.75">
      <c r="A20" s="35" t="s">
        <v>54</v>
      </c>
      <c r="E20" s="39" t="s">
        <v>5</v>
      </c>
    </row>
    <row r="21" spans="1:5" ht="12.75">
      <c r="A21" s="35" t="s">
        <v>55</v>
      </c>
      <c r="E21" s="40" t="s">
        <v>2825</v>
      </c>
    </row>
    <row r="22" spans="1:5" ht="12.75">
      <c r="A22" t="s">
        <v>56</v>
      </c>
      <c r="E22" s="39" t="s">
        <v>5</v>
      </c>
    </row>
    <row r="23" spans="1:13" ht="12.75">
      <c r="A23" t="s">
        <v>46</v>
      </c>
      <c r="C23" s="31" t="s">
        <v>71</v>
      </c>
      <c r="E23" s="33" t="s">
        <v>2625</v>
      </c>
      <c r="J23" s="32">
        <f>0</f>
      </c>
      <c s="32">
        <f>0</f>
      </c>
      <c s="32">
        <f>0+L24+L28</f>
      </c>
      <c s="32">
        <f>0+M24+M28</f>
      </c>
    </row>
    <row r="24" spans="1:16" ht="12.75">
      <c r="A24" t="s">
        <v>49</v>
      </c>
      <c s="34" t="s">
        <v>62</v>
      </c>
      <c s="34" t="s">
        <v>2828</v>
      </c>
      <c s="35" t="s">
        <v>5</v>
      </c>
      <c s="6" t="s">
        <v>2829</v>
      </c>
      <c s="36" t="s">
        <v>654</v>
      </c>
      <c s="37">
        <v>2.703</v>
      </c>
      <c s="36">
        <v>1</v>
      </c>
      <c s="36">
        <f>ROUND(G24*H24,6)</f>
      </c>
      <c r="L24" s="38">
        <v>0</v>
      </c>
      <c s="32">
        <f>ROUND(ROUND(L24,2)*ROUND(G24,3),2)</f>
      </c>
      <c s="36" t="s">
        <v>2461</v>
      </c>
      <c>
        <f>(M24*21)/100</f>
      </c>
      <c t="s">
        <v>27</v>
      </c>
    </row>
    <row r="25" spans="1:5" ht="12.75">
      <c r="A25" s="35" t="s">
        <v>54</v>
      </c>
      <c r="E25" s="39" t="s">
        <v>5</v>
      </c>
    </row>
    <row r="26" spans="1:5" ht="12.75">
      <c r="A26" s="35" t="s">
        <v>55</v>
      </c>
      <c r="E26" s="40" t="s">
        <v>2830</v>
      </c>
    </row>
    <row r="27" spans="1:5" ht="12.75">
      <c r="A27" t="s">
        <v>56</v>
      </c>
      <c r="E27" s="39" t="s">
        <v>5</v>
      </c>
    </row>
    <row r="28" spans="1:16" ht="12.75">
      <c r="A28" t="s">
        <v>49</v>
      </c>
      <c s="34" t="s">
        <v>67</v>
      </c>
      <c s="34" t="s">
        <v>2831</v>
      </c>
      <c s="35" t="s">
        <v>5</v>
      </c>
      <c s="6" t="s">
        <v>2832</v>
      </c>
      <c s="36" t="s">
        <v>74</v>
      </c>
      <c s="37">
        <v>90.084</v>
      </c>
      <c s="36">
        <v>0.0231</v>
      </c>
      <c s="36">
        <f>ROUND(G28*H28,6)</f>
      </c>
      <c r="L28" s="38">
        <v>0</v>
      </c>
      <c s="32">
        <f>ROUND(ROUND(L28,2)*ROUND(G28,3),2)</f>
      </c>
      <c s="36" t="s">
        <v>2461</v>
      </c>
      <c>
        <f>(M28*21)/100</f>
      </c>
      <c t="s">
        <v>27</v>
      </c>
    </row>
    <row r="29" spans="1:5" ht="12.75">
      <c r="A29" s="35" t="s">
        <v>54</v>
      </c>
      <c r="E29" s="39" t="s">
        <v>5</v>
      </c>
    </row>
    <row r="30" spans="1:5" ht="12.75">
      <c r="A30" s="35" t="s">
        <v>55</v>
      </c>
      <c r="E30" s="40" t="s">
        <v>2833</v>
      </c>
    </row>
    <row r="31" spans="1:5" ht="12.75">
      <c r="A31" t="s">
        <v>56</v>
      </c>
      <c r="E31" s="39" t="s">
        <v>5</v>
      </c>
    </row>
    <row r="32" spans="1:13" ht="12.75">
      <c r="A32" t="s">
        <v>46</v>
      </c>
      <c r="C32" s="31" t="s">
        <v>2834</v>
      </c>
      <c r="E32" s="33" t="s">
        <v>2835</v>
      </c>
      <c r="J32" s="32">
        <f>0</f>
      </c>
      <c s="32">
        <f>0</f>
      </c>
      <c s="32">
        <f>0+L33+L37</f>
      </c>
      <c s="32">
        <f>0+M33+M37</f>
      </c>
    </row>
    <row r="33" spans="1:16" ht="12.75">
      <c r="A33" t="s">
        <v>49</v>
      </c>
      <c s="34" t="s">
        <v>71</v>
      </c>
      <c s="34" t="s">
        <v>2836</v>
      </c>
      <c s="35" t="s">
        <v>5</v>
      </c>
      <c s="6" t="s">
        <v>2837</v>
      </c>
      <c s="36" t="s">
        <v>80</v>
      </c>
      <c s="37">
        <v>16</v>
      </c>
      <c s="36">
        <v>0</v>
      </c>
      <c s="36">
        <f>ROUND(G33*H33,6)</f>
      </c>
      <c r="L33" s="38">
        <v>0</v>
      </c>
      <c s="32">
        <f>ROUND(ROUND(L33,2)*ROUND(G33,3),2)</f>
      </c>
      <c s="36" t="s">
        <v>2433</v>
      </c>
      <c>
        <f>(M33*21)/100</f>
      </c>
      <c t="s">
        <v>27</v>
      </c>
    </row>
    <row r="34" spans="1:5" ht="12.75">
      <c r="A34" s="35" t="s">
        <v>54</v>
      </c>
      <c r="E34" s="39" t="s">
        <v>5</v>
      </c>
    </row>
    <row r="35" spans="1:5" ht="12.75">
      <c r="A35" s="35" t="s">
        <v>55</v>
      </c>
      <c r="E35" s="40" t="s">
        <v>113</v>
      </c>
    </row>
    <row r="36" spans="1:5" ht="12.75">
      <c r="A36" t="s">
        <v>56</v>
      </c>
      <c r="E36" s="39" t="s">
        <v>5</v>
      </c>
    </row>
    <row r="37" spans="1:16" ht="12.75">
      <c r="A37" t="s">
        <v>49</v>
      </c>
      <c s="34" t="s">
        <v>76</v>
      </c>
      <c s="34" t="s">
        <v>2838</v>
      </c>
      <c s="35" t="s">
        <v>5</v>
      </c>
      <c s="6" t="s">
        <v>2839</v>
      </c>
      <c s="36" t="s">
        <v>80</v>
      </c>
      <c s="37">
        <v>7</v>
      </c>
      <c s="36">
        <v>0</v>
      </c>
      <c s="36">
        <f>ROUND(G37*H37,6)</f>
      </c>
      <c r="L37" s="38">
        <v>0</v>
      </c>
      <c s="32">
        <f>ROUND(ROUND(L37,2)*ROUND(G37,3),2)</f>
      </c>
      <c s="36" t="s">
        <v>2433</v>
      </c>
      <c>
        <f>(M37*21)/100</f>
      </c>
      <c t="s">
        <v>27</v>
      </c>
    </row>
    <row r="38" spans="1:5" ht="12.75">
      <c r="A38" s="35" t="s">
        <v>54</v>
      </c>
      <c r="E38" s="39" t="s">
        <v>5</v>
      </c>
    </row>
    <row r="39" spans="1:5" ht="12.75">
      <c r="A39" s="35" t="s">
        <v>55</v>
      </c>
      <c r="E39" s="40" t="s">
        <v>76</v>
      </c>
    </row>
    <row r="40" spans="1:5" ht="12.75">
      <c r="A40" t="s">
        <v>56</v>
      </c>
      <c r="E40" s="39" t="s">
        <v>5</v>
      </c>
    </row>
    <row r="41" spans="1:13" ht="12.75">
      <c r="A41" t="s">
        <v>46</v>
      </c>
      <c r="C41" s="31" t="s">
        <v>2509</v>
      </c>
      <c r="E41" s="33" t="s">
        <v>1924</v>
      </c>
      <c r="J41" s="32">
        <f>0</f>
      </c>
      <c s="32">
        <f>0</f>
      </c>
      <c s="32">
        <f>0+L42</f>
      </c>
      <c s="32">
        <f>0+M42</f>
      </c>
    </row>
    <row r="42" spans="1:16" ht="12.75">
      <c r="A42" t="s">
        <v>49</v>
      </c>
      <c s="34" t="s">
        <v>82</v>
      </c>
      <c s="34" t="s">
        <v>2840</v>
      </c>
      <c s="35" t="s">
        <v>5</v>
      </c>
      <c s="6" t="s">
        <v>2841</v>
      </c>
      <c s="36" t="s">
        <v>65</v>
      </c>
      <c s="37">
        <v>20</v>
      </c>
      <c s="36">
        <v>0</v>
      </c>
      <c s="36">
        <f>ROUND(G42*H42,6)</f>
      </c>
      <c r="L42" s="38">
        <v>0</v>
      </c>
      <c s="32">
        <f>ROUND(ROUND(L42,2)*ROUND(G42,3),2)</f>
      </c>
      <c s="36" t="s">
        <v>2433</v>
      </c>
      <c>
        <f>(M42*21)/100</f>
      </c>
      <c t="s">
        <v>27</v>
      </c>
    </row>
    <row r="43" spans="1:5" ht="12.75">
      <c r="A43" s="35" t="s">
        <v>54</v>
      </c>
      <c r="E43" s="39" t="s">
        <v>5</v>
      </c>
    </row>
    <row r="44" spans="1:5" ht="12.75">
      <c r="A44" s="35" t="s">
        <v>55</v>
      </c>
      <c r="E44" s="40" t="s">
        <v>128</v>
      </c>
    </row>
    <row r="45" spans="1:5" ht="12.75">
      <c r="A45" t="s">
        <v>56</v>
      </c>
      <c r="E45" s="39" t="s">
        <v>5</v>
      </c>
    </row>
    <row r="46" spans="1:13" ht="12.75">
      <c r="A46" t="s">
        <v>46</v>
      </c>
      <c r="C46" s="31" t="s">
        <v>2842</v>
      </c>
      <c r="E46" s="33" t="s">
        <v>2843</v>
      </c>
      <c r="J46" s="32">
        <f>0</f>
      </c>
      <c s="32">
        <f>0</f>
      </c>
      <c s="32">
        <f>0+L47</f>
      </c>
      <c s="32">
        <f>0+M47</f>
      </c>
    </row>
    <row r="47" spans="1:16" ht="25.5">
      <c r="A47" t="s">
        <v>49</v>
      </c>
      <c s="34" t="s">
        <v>86</v>
      </c>
      <c s="34" t="s">
        <v>2844</v>
      </c>
      <c s="35" t="s">
        <v>5</v>
      </c>
      <c s="6" t="s">
        <v>2845</v>
      </c>
      <c s="36" t="s">
        <v>74</v>
      </c>
      <c s="37">
        <v>333.087</v>
      </c>
      <c s="36">
        <v>0</v>
      </c>
      <c s="36">
        <f>ROUND(G47*H47,6)</f>
      </c>
      <c r="L47" s="38">
        <v>0</v>
      </c>
      <c s="32">
        <f>ROUND(ROUND(L47,2)*ROUND(G47,3),2)</f>
      </c>
      <c s="36" t="s">
        <v>2433</v>
      </c>
      <c>
        <f>(M47*21)/100</f>
      </c>
      <c t="s">
        <v>27</v>
      </c>
    </row>
    <row r="48" spans="1:5" ht="12.75">
      <c r="A48" s="35" t="s">
        <v>54</v>
      </c>
      <c r="E48" s="39" t="s">
        <v>5</v>
      </c>
    </row>
    <row r="49" spans="1:5" ht="12.75">
      <c r="A49" s="35" t="s">
        <v>55</v>
      </c>
      <c r="E49" s="40" t="s">
        <v>2846</v>
      </c>
    </row>
    <row r="50" spans="1:5" ht="12.75">
      <c r="A50" t="s">
        <v>56</v>
      </c>
      <c r="E50" s="39" t="s">
        <v>5</v>
      </c>
    </row>
    <row r="51" spans="1:13" ht="12.75">
      <c r="A51" t="s">
        <v>46</v>
      </c>
      <c r="C51" s="31" t="s">
        <v>2847</v>
      </c>
      <c r="E51" s="33" t="s">
        <v>2848</v>
      </c>
      <c r="J51" s="32">
        <f>0</f>
      </c>
      <c s="32">
        <f>0</f>
      </c>
      <c s="32">
        <f>0+L52</f>
      </c>
      <c s="32">
        <f>0+M52</f>
      </c>
    </row>
    <row r="52" spans="1:16" ht="12.75">
      <c r="A52" t="s">
        <v>49</v>
      </c>
      <c s="34" t="s">
        <v>90</v>
      </c>
      <c s="34" t="s">
        <v>2849</v>
      </c>
      <c s="35" t="s">
        <v>5</v>
      </c>
      <c s="6" t="s">
        <v>2850</v>
      </c>
      <c s="36" t="s">
        <v>80</v>
      </c>
      <c s="37">
        <v>22</v>
      </c>
      <c s="36">
        <v>0</v>
      </c>
      <c s="36">
        <f>ROUND(G52*H52,6)</f>
      </c>
      <c r="L52" s="38">
        <v>0</v>
      </c>
      <c s="32">
        <f>ROUND(ROUND(L52,2)*ROUND(G52,3),2)</f>
      </c>
      <c s="36" t="s">
        <v>2433</v>
      </c>
      <c>
        <f>(M52*21)/100</f>
      </c>
      <c t="s">
        <v>27</v>
      </c>
    </row>
    <row r="53" spans="1:5" ht="12.75">
      <c r="A53" s="35" t="s">
        <v>54</v>
      </c>
      <c r="E53" s="39" t="s">
        <v>5</v>
      </c>
    </row>
    <row r="54" spans="1:5" ht="12.75">
      <c r="A54" s="35" t="s">
        <v>55</v>
      </c>
      <c r="E54" s="40" t="s">
        <v>135</v>
      </c>
    </row>
    <row r="55" spans="1:5" ht="12.75">
      <c r="A55" t="s">
        <v>56</v>
      </c>
      <c r="E55" s="39" t="s">
        <v>5</v>
      </c>
    </row>
    <row r="56" spans="1:13" ht="12.75">
      <c r="A56" t="s">
        <v>46</v>
      </c>
      <c r="C56" s="31" t="s">
        <v>2665</v>
      </c>
      <c r="E56" s="33" t="s">
        <v>2666</v>
      </c>
      <c r="J56" s="32">
        <f>0</f>
      </c>
      <c s="32">
        <f>0</f>
      </c>
      <c s="32">
        <f>0+L57</f>
      </c>
      <c s="32">
        <f>0+M57</f>
      </c>
    </row>
    <row r="57" spans="1:16" ht="12.75">
      <c r="A57" t="s">
        <v>49</v>
      </c>
      <c s="34" t="s">
        <v>94</v>
      </c>
      <c s="34" t="s">
        <v>2851</v>
      </c>
      <c s="35" t="s">
        <v>5</v>
      </c>
      <c s="6" t="s">
        <v>2852</v>
      </c>
      <c s="36" t="s">
        <v>74</v>
      </c>
      <c s="37">
        <v>56.4</v>
      </c>
      <c s="36">
        <v>0</v>
      </c>
      <c s="36">
        <f>ROUND(G57*H57,6)</f>
      </c>
      <c r="L57" s="38">
        <v>0</v>
      </c>
      <c s="32">
        <f>ROUND(ROUND(L57,2)*ROUND(G57,3),2)</f>
      </c>
      <c s="36" t="s">
        <v>2433</v>
      </c>
      <c>
        <f>(M57*21)/100</f>
      </c>
      <c t="s">
        <v>27</v>
      </c>
    </row>
    <row r="58" spans="1:5" ht="12.75">
      <c r="A58" s="35" t="s">
        <v>54</v>
      </c>
      <c r="E58" s="39" t="s">
        <v>5</v>
      </c>
    </row>
    <row r="59" spans="1:5" ht="51">
      <c r="A59" s="35" t="s">
        <v>55</v>
      </c>
      <c r="E59" s="40" t="s">
        <v>2853</v>
      </c>
    </row>
    <row r="60" spans="1:5" ht="12.75">
      <c r="A60" t="s">
        <v>56</v>
      </c>
      <c r="E60" s="39" t="s">
        <v>5</v>
      </c>
    </row>
    <row r="61" spans="1:13" ht="12.75">
      <c r="A61" t="s">
        <v>46</v>
      </c>
      <c r="C61" s="31" t="s">
        <v>86</v>
      </c>
      <c r="E61" s="33" t="s">
        <v>2673</v>
      </c>
      <c r="J61" s="32">
        <f>0</f>
      </c>
      <c s="32">
        <f>0</f>
      </c>
      <c s="32">
        <f>0+L62+L66</f>
      </c>
      <c s="32">
        <f>0+M62+M66</f>
      </c>
    </row>
    <row r="62" spans="1:16" ht="12.75">
      <c r="A62" t="s">
        <v>49</v>
      </c>
      <c s="34" t="s">
        <v>97</v>
      </c>
      <c s="34" t="s">
        <v>2854</v>
      </c>
      <c s="35" t="s">
        <v>5</v>
      </c>
      <c s="6" t="s">
        <v>2855</v>
      </c>
      <c s="36" t="s">
        <v>52</v>
      </c>
      <c s="37">
        <v>219.708</v>
      </c>
      <c s="36">
        <v>0</v>
      </c>
      <c s="36">
        <f>ROUND(G62*H62,6)</f>
      </c>
      <c r="L62" s="38">
        <v>0</v>
      </c>
      <c s="32">
        <f>ROUND(ROUND(L62,2)*ROUND(G62,3),2)</f>
      </c>
      <c s="36" t="s">
        <v>2433</v>
      </c>
      <c>
        <f>(M62*21)/100</f>
      </c>
      <c t="s">
        <v>27</v>
      </c>
    </row>
    <row r="63" spans="1:5" ht="12.75">
      <c r="A63" s="35" t="s">
        <v>54</v>
      </c>
      <c r="E63" s="39" t="s">
        <v>5</v>
      </c>
    </row>
    <row r="64" spans="1:5" ht="12.75">
      <c r="A64" s="35" t="s">
        <v>55</v>
      </c>
      <c r="E64" s="40" t="s">
        <v>2856</v>
      </c>
    </row>
    <row r="65" spans="1:5" ht="127.5">
      <c r="A65" t="s">
        <v>56</v>
      </c>
      <c r="E65" s="39" t="s">
        <v>2857</v>
      </c>
    </row>
    <row r="66" spans="1:16" ht="12.75">
      <c r="A66" t="s">
        <v>49</v>
      </c>
      <c s="34" t="s">
        <v>101</v>
      </c>
      <c s="34" t="s">
        <v>2858</v>
      </c>
      <c s="35" t="s">
        <v>5</v>
      </c>
      <c s="6" t="s">
        <v>2859</v>
      </c>
      <c s="36" t="s">
        <v>52</v>
      </c>
      <c s="37">
        <v>124.282</v>
      </c>
      <c s="36">
        <v>0</v>
      </c>
      <c s="36">
        <f>ROUND(G66*H66,6)</f>
      </c>
      <c r="L66" s="38">
        <v>0</v>
      </c>
      <c s="32">
        <f>ROUND(ROUND(L66,2)*ROUND(G66,3),2)</f>
      </c>
      <c s="36" t="s">
        <v>2433</v>
      </c>
      <c>
        <f>(M66*21)/100</f>
      </c>
      <c t="s">
        <v>27</v>
      </c>
    </row>
    <row r="67" spans="1:5" ht="12.75">
      <c r="A67" s="35" t="s">
        <v>54</v>
      </c>
      <c r="E67" s="39" t="s">
        <v>5</v>
      </c>
    </row>
    <row r="68" spans="1:5" ht="114.75">
      <c r="A68" s="35" t="s">
        <v>55</v>
      </c>
      <c r="E68" s="40" t="s">
        <v>2860</v>
      </c>
    </row>
    <row r="69" spans="1:5" ht="127.5">
      <c r="A69" t="s">
        <v>56</v>
      </c>
      <c r="E69" s="39" t="s">
        <v>2857</v>
      </c>
    </row>
    <row r="70" spans="1:13" ht="12.75">
      <c r="A70" t="s">
        <v>46</v>
      </c>
      <c r="C70" s="31" t="s">
        <v>649</v>
      </c>
      <c r="E70" s="33" t="s">
        <v>2348</v>
      </c>
      <c r="J70" s="32">
        <f>0</f>
      </c>
      <c s="32">
        <f>0</f>
      </c>
      <c s="32">
        <f>0+L71+L75+L79+L83+L87+L91</f>
      </c>
      <c s="32">
        <f>0+M71+M75+M79+M83+M87+M91</f>
      </c>
    </row>
    <row r="71" spans="1:16" ht="25.5">
      <c r="A71" t="s">
        <v>49</v>
      </c>
      <c s="34" t="s">
        <v>105</v>
      </c>
      <c s="34" t="s">
        <v>1731</v>
      </c>
      <c s="35" t="s">
        <v>652</v>
      </c>
      <c s="6" t="s">
        <v>1732</v>
      </c>
      <c s="36" t="s">
        <v>654</v>
      </c>
      <c s="37">
        <v>527.299</v>
      </c>
      <c s="36">
        <v>0</v>
      </c>
      <c s="36">
        <f>ROUND(G71*H71,6)</f>
      </c>
      <c r="L71" s="38">
        <v>0</v>
      </c>
      <c s="32">
        <f>ROUND(ROUND(L71,2)*ROUND(G71,3),2)</f>
      </c>
      <c s="36" t="s">
        <v>655</v>
      </c>
      <c>
        <f>(M71*21)/100</f>
      </c>
      <c t="s">
        <v>27</v>
      </c>
    </row>
    <row r="72" spans="1:5" ht="12.75">
      <c r="A72" s="35" t="s">
        <v>54</v>
      </c>
      <c r="E72" s="39" t="s">
        <v>5</v>
      </c>
    </row>
    <row r="73" spans="1:5" ht="12.75">
      <c r="A73" s="35" t="s">
        <v>55</v>
      </c>
      <c r="E73" s="40" t="s">
        <v>2861</v>
      </c>
    </row>
    <row r="74" spans="1:5" ht="12.75">
      <c r="A74" t="s">
        <v>56</v>
      </c>
      <c r="E74" s="39" t="s">
        <v>5</v>
      </c>
    </row>
    <row r="75" spans="1:16" ht="38.25">
      <c r="A75" t="s">
        <v>49</v>
      </c>
      <c s="34" t="s">
        <v>109</v>
      </c>
      <c s="34" t="s">
        <v>2862</v>
      </c>
      <c s="35" t="s">
        <v>652</v>
      </c>
      <c s="6" t="s">
        <v>2863</v>
      </c>
      <c s="36" t="s">
        <v>654</v>
      </c>
      <c s="37">
        <v>1</v>
      </c>
      <c s="36">
        <v>0</v>
      </c>
      <c s="36">
        <f>ROUND(G75*H75,6)</f>
      </c>
      <c r="L75" s="38">
        <v>0</v>
      </c>
      <c s="32">
        <f>ROUND(ROUND(L75,2)*ROUND(G75,3),2)</f>
      </c>
      <c s="36" t="s">
        <v>655</v>
      </c>
      <c>
        <f>(M75*21)/100</f>
      </c>
      <c t="s">
        <v>27</v>
      </c>
    </row>
    <row r="76" spans="1:5" ht="12.75">
      <c r="A76" s="35" t="s">
        <v>54</v>
      </c>
      <c r="E76" s="39" t="s">
        <v>5</v>
      </c>
    </row>
    <row r="77" spans="1:5" ht="12.75">
      <c r="A77" s="35" t="s">
        <v>55</v>
      </c>
      <c r="E77" s="40" t="s">
        <v>47</v>
      </c>
    </row>
    <row r="78" spans="1:5" ht="12.75">
      <c r="A78" t="s">
        <v>56</v>
      </c>
      <c r="E78" s="39" t="s">
        <v>5</v>
      </c>
    </row>
    <row r="79" spans="1:16" ht="25.5">
      <c r="A79" t="s">
        <v>49</v>
      </c>
      <c s="34" t="s">
        <v>113</v>
      </c>
      <c s="34" t="s">
        <v>1375</v>
      </c>
      <c s="35" t="s">
        <v>652</v>
      </c>
      <c s="6" t="s">
        <v>1376</v>
      </c>
      <c s="36" t="s">
        <v>654</v>
      </c>
      <c s="37">
        <v>253.535</v>
      </c>
      <c s="36">
        <v>0</v>
      </c>
      <c s="36">
        <f>ROUND(G79*H79,6)</f>
      </c>
      <c r="L79" s="38">
        <v>0</v>
      </c>
      <c s="32">
        <f>ROUND(ROUND(L79,2)*ROUND(G79,3),2)</f>
      </c>
      <c s="36" t="s">
        <v>655</v>
      </c>
      <c>
        <f>(M79*21)/100</f>
      </c>
      <c t="s">
        <v>27</v>
      </c>
    </row>
    <row r="80" spans="1:5" ht="12.75">
      <c r="A80" s="35" t="s">
        <v>54</v>
      </c>
      <c r="E80" s="39" t="s">
        <v>5</v>
      </c>
    </row>
    <row r="81" spans="1:5" ht="12.75">
      <c r="A81" s="35" t="s">
        <v>55</v>
      </c>
      <c r="E81" s="40" t="s">
        <v>2864</v>
      </c>
    </row>
    <row r="82" spans="1:5" ht="12.75">
      <c r="A82" t="s">
        <v>56</v>
      </c>
      <c r="E82" s="39" t="s">
        <v>5</v>
      </c>
    </row>
    <row r="83" spans="1:16" ht="25.5">
      <c r="A83" t="s">
        <v>49</v>
      </c>
      <c s="34" t="s">
        <v>117</v>
      </c>
      <c s="34" t="s">
        <v>651</v>
      </c>
      <c s="35" t="s">
        <v>652</v>
      </c>
      <c s="6" t="s">
        <v>653</v>
      </c>
      <c s="36" t="s">
        <v>654</v>
      </c>
      <c s="37">
        <v>3</v>
      </c>
      <c s="36">
        <v>0</v>
      </c>
      <c s="36">
        <f>ROUND(G83*H83,6)</f>
      </c>
      <c r="L83" s="38">
        <v>0</v>
      </c>
      <c s="32">
        <f>ROUND(ROUND(L83,2)*ROUND(G83,3),2)</f>
      </c>
      <c s="36" t="s">
        <v>655</v>
      </c>
      <c>
        <f>(M83*21)/100</f>
      </c>
      <c t="s">
        <v>27</v>
      </c>
    </row>
    <row r="84" spans="1:5" ht="12.75">
      <c r="A84" s="35" t="s">
        <v>54</v>
      </c>
      <c r="E84" s="39" t="s">
        <v>5</v>
      </c>
    </row>
    <row r="85" spans="1:5" ht="12.75">
      <c r="A85" s="35" t="s">
        <v>55</v>
      </c>
      <c r="E85" s="40" t="s">
        <v>26</v>
      </c>
    </row>
    <row r="86" spans="1:5" ht="12.75">
      <c r="A86" t="s">
        <v>56</v>
      </c>
      <c r="E86" s="39" t="s">
        <v>5</v>
      </c>
    </row>
    <row r="87" spans="1:16" ht="25.5">
      <c r="A87" t="s">
        <v>49</v>
      </c>
      <c s="34" t="s">
        <v>120</v>
      </c>
      <c s="34" t="s">
        <v>2865</v>
      </c>
      <c s="35" t="s">
        <v>652</v>
      </c>
      <c s="6" t="s">
        <v>2866</v>
      </c>
      <c s="36" t="s">
        <v>654</v>
      </c>
      <c s="37">
        <v>1</v>
      </c>
      <c s="36">
        <v>0</v>
      </c>
      <c s="36">
        <f>ROUND(G87*H87,6)</f>
      </c>
      <c r="L87" s="38">
        <v>0</v>
      </c>
      <c s="32">
        <f>ROUND(ROUND(L87,2)*ROUND(G87,3),2)</f>
      </c>
      <c s="36" t="s">
        <v>655</v>
      </c>
      <c>
        <f>(M87*21)/100</f>
      </c>
      <c t="s">
        <v>27</v>
      </c>
    </row>
    <row r="88" spans="1:5" ht="12.75">
      <c r="A88" s="35" t="s">
        <v>54</v>
      </c>
      <c r="E88" s="39" t="s">
        <v>5</v>
      </c>
    </row>
    <row r="89" spans="1:5" ht="12.75">
      <c r="A89" s="35" t="s">
        <v>55</v>
      </c>
      <c r="E89" s="40" t="s">
        <v>47</v>
      </c>
    </row>
    <row r="90" spans="1:5" ht="12.75">
      <c r="A90" t="s">
        <v>56</v>
      </c>
      <c r="E90" s="39" t="s">
        <v>5</v>
      </c>
    </row>
    <row r="91" spans="1:16" ht="25.5">
      <c r="A91" t="s">
        <v>49</v>
      </c>
      <c s="34" t="s">
        <v>125</v>
      </c>
      <c s="34" t="s">
        <v>661</v>
      </c>
      <c s="35" t="s">
        <v>652</v>
      </c>
      <c s="6" t="s">
        <v>662</v>
      </c>
      <c s="36" t="s">
        <v>654</v>
      </c>
      <c s="37">
        <v>1</v>
      </c>
      <c s="36">
        <v>0</v>
      </c>
      <c s="36">
        <f>ROUND(G91*H91,6)</f>
      </c>
      <c r="L91" s="38">
        <v>0</v>
      </c>
      <c s="32">
        <f>ROUND(ROUND(L91,2)*ROUND(G91,3),2)</f>
      </c>
      <c s="36" t="s">
        <v>655</v>
      </c>
      <c>
        <f>(M91*21)/100</f>
      </c>
      <c t="s">
        <v>27</v>
      </c>
    </row>
    <row r="92" spans="1:5" ht="12.75">
      <c r="A92" s="35" t="s">
        <v>54</v>
      </c>
      <c r="E92" s="39" t="s">
        <v>5</v>
      </c>
    </row>
    <row r="93" spans="1:5" ht="12.75">
      <c r="A93" s="35" t="s">
        <v>55</v>
      </c>
      <c r="E93" s="40" t="s">
        <v>47</v>
      </c>
    </row>
    <row r="94" spans="1:5" ht="12.75">
      <c r="A94" t="s">
        <v>56</v>
      </c>
      <c r="E94" s="39" t="s">
        <v>5</v>
      </c>
    </row>
    <row r="95" spans="1:13" ht="12.75">
      <c r="A95" t="s">
        <v>46</v>
      </c>
      <c r="C95" s="31" t="s">
        <v>2867</v>
      </c>
      <c r="E95" s="33" t="s">
        <v>2868</v>
      </c>
      <c r="J95" s="32">
        <f>0</f>
      </c>
      <c s="32">
        <f>0</f>
      </c>
      <c s="32">
        <f>0+L96</f>
      </c>
      <c s="32">
        <f>0+M96</f>
      </c>
    </row>
    <row r="96" spans="1:16" ht="12.75">
      <c r="A96" t="s">
        <v>49</v>
      </c>
      <c s="34" t="s">
        <v>128</v>
      </c>
      <c s="34" t="s">
        <v>2869</v>
      </c>
      <c s="35" t="s">
        <v>5</v>
      </c>
      <c s="6" t="s">
        <v>2870</v>
      </c>
      <c s="36" t="s">
        <v>2871</v>
      </c>
      <c s="37">
        <v>1</v>
      </c>
      <c s="36">
        <v>0</v>
      </c>
      <c s="36">
        <f>ROUND(G96*H96,6)</f>
      </c>
      <c r="L96" s="38">
        <v>0</v>
      </c>
      <c s="32">
        <f>ROUND(ROUND(L96,2)*ROUND(G96,3),2)</f>
      </c>
      <c s="36" t="s">
        <v>655</v>
      </c>
      <c>
        <f>(M96*21)/100</f>
      </c>
      <c t="s">
        <v>27</v>
      </c>
    </row>
    <row r="97" spans="1:5" ht="12.75">
      <c r="A97" s="35" t="s">
        <v>54</v>
      </c>
      <c r="E97" s="39" t="s">
        <v>5</v>
      </c>
    </row>
    <row r="98" spans="1:5" ht="12.75">
      <c r="A98" s="35" t="s">
        <v>55</v>
      </c>
      <c r="E98" s="40" t="s">
        <v>47</v>
      </c>
    </row>
    <row r="99" spans="1:5" ht="12.75">
      <c r="A99" t="s">
        <v>56</v>
      </c>
      <c r="E9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COUNTIFS(L8:L70,"=0",A8:A70,"P")+COUNTIFS(L8:L70,"",A8:A70,"P")+SUM(Q8:Q70)</f>
      </c>
    </row>
    <row r="8" spans="1:13" ht="12.75">
      <c r="A8" t="s">
        <v>44</v>
      </c>
      <c r="C8" s="28" t="s">
        <v>2874</v>
      </c>
      <c r="E8" s="30" t="s">
        <v>2873</v>
      </c>
      <c r="J8" s="29">
        <f>0+J9+J22+J39+J52+J69</f>
      </c>
      <c s="29">
        <f>0+K9+K22+K39+K52+K69</f>
      </c>
      <c s="29">
        <f>0+L9+L22+L39+L52+L69</f>
      </c>
      <c s="29">
        <f>0+M9+M22+M39+M52+M69</f>
      </c>
    </row>
    <row r="9" spans="1:13" ht="12.75">
      <c r="A9" t="s">
        <v>46</v>
      </c>
      <c r="C9" s="31" t="s">
        <v>47</v>
      </c>
      <c r="E9" s="33" t="s">
        <v>48</v>
      </c>
      <c r="J9" s="32">
        <f>0</f>
      </c>
      <c s="32">
        <f>0</f>
      </c>
      <c s="32">
        <f>0+L10+L14+L18</f>
      </c>
      <c s="32">
        <f>0+M10+M14+M18</f>
      </c>
    </row>
    <row r="10" spans="1:16" ht="12.75">
      <c r="A10" t="s">
        <v>49</v>
      </c>
      <c s="34" t="s">
        <v>47</v>
      </c>
      <c s="34" t="s">
        <v>2875</v>
      </c>
      <c s="35" t="s">
        <v>5</v>
      </c>
      <c s="6" t="s">
        <v>2876</v>
      </c>
      <c s="36" t="s">
        <v>52</v>
      </c>
      <c s="37">
        <v>0.48</v>
      </c>
      <c s="36">
        <v>0</v>
      </c>
      <c s="36">
        <f>ROUND(G10*H10,6)</f>
      </c>
      <c r="L10" s="38">
        <v>0</v>
      </c>
      <c s="32">
        <f>ROUND(ROUND(L10,2)*ROUND(G10,3),2)</f>
      </c>
      <c s="36" t="s">
        <v>2433</v>
      </c>
      <c>
        <f>(M10*21)/100</f>
      </c>
      <c t="s">
        <v>27</v>
      </c>
    </row>
    <row r="11" spans="1:5" ht="12.75">
      <c r="A11" s="35" t="s">
        <v>54</v>
      </c>
      <c r="E11" s="39" t="s">
        <v>5</v>
      </c>
    </row>
    <row r="12" spans="1:5" ht="12.75">
      <c r="A12" s="35" t="s">
        <v>55</v>
      </c>
      <c r="E12" s="40" t="s">
        <v>2877</v>
      </c>
    </row>
    <row r="13" spans="1:5" ht="38.25">
      <c r="A13" t="s">
        <v>56</v>
      </c>
      <c r="E13" s="39" t="s">
        <v>2878</v>
      </c>
    </row>
    <row r="14" spans="1:16" ht="12.75">
      <c r="A14" t="s">
        <v>49</v>
      </c>
      <c s="34" t="s">
        <v>27</v>
      </c>
      <c s="34" t="s">
        <v>2436</v>
      </c>
      <c s="35" t="s">
        <v>5</v>
      </c>
      <c s="6" t="s">
        <v>2437</v>
      </c>
      <c s="36" t="s">
        <v>52</v>
      </c>
      <c s="37">
        <v>0.48</v>
      </c>
      <c s="36">
        <v>0</v>
      </c>
      <c s="36">
        <f>ROUND(G14*H14,6)</f>
      </c>
      <c r="L14" s="38">
        <v>0</v>
      </c>
      <c s="32">
        <f>ROUND(ROUND(L14,2)*ROUND(G14,3),2)</f>
      </c>
      <c s="36" t="s">
        <v>2433</v>
      </c>
      <c>
        <f>(M14*21)/100</f>
      </c>
      <c t="s">
        <v>27</v>
      </c>
    </row>
    <row r="15" spans="1:5" ht="12.75">
      <c r="A15" s="35" t="s">
        <v>54</v>
      </c>
      <c r="E15" s="39" t="s">
        <v>5</v>
      </c>
    </row>
    <row r="16" spans="1:5" ht="12.75">
      <c r="A16" s="35" t="s">
        <v>55</v>
      </c>
      <c r="E16" s="40" t="s">
        <v>2877</v>
      </c>
    </row>
    <row r="17" spans="1:5" ht="140.25">
      <c r="A17" t="s">
        <v>56</v>
      </c>
      <c r="E17" s="39" t="s">
        <v>2439</v>
      </c>
    </row>
    <row r="18" spans="1:16" ht="12.75">
      <c r="A18" t="s">
        <v>49</v>
      </c>
      <c s="34" t="s">
        <v>26</v>
      </c>
      <c s="34" t="s">
        <v>2444</v>
      </c>
      <c s="35" t="s">
        <v>5</v>
      </c>
      <c s="6" t="s">
        <v>2445</v>
      </c>
      <c s="36" t="s">
        <v>52</v>
      </c>
      <c s="37">
        <v>0.48</v>
      </c>
      <c s="36">
        <v>0</v>
      </c>
      <c s="36">
        <f>ROUND(G18*H18,6)</f>
      </c>
      <c r="L18" s="38">
        <v>0</v>
      </c>
      <c s="32">
        <f>ROUND(ROUND(L18,2)*ROUND(G18,3),2)</f>
      </c>
      <c s="36" t="s">
        <v>2433</v>
      </c>
      <c>
        <f>(M18*21)/100</f>
      </c>
      <c t="s">
        <v>27</v>
      </c>
    </row>
    <row r="19" spans="1:5" ht="12.75">
      <c r="A19" s="35" t="s">
        <v>54</v>
      </c>
      <c r="E19" s="39" t="s">
        <v>5</v>
      </c>
    </row>
    <row r="20" spans="1:5" ht="12.75">
      <c r="A20" s="35" t="s">
        <v>55</v>
      </c>
      <c r="E20" s="40" t="s">
        <v>2877</v>
      </c>
    </row>
    <row r="21" spans="1:5" ht="51">
      <c r="A21" t="s">
        <v>56</v>
      </c>
      <c r="E21" s="39" t="s">
        <v>2446</v>
      </c>
    </row>
    <row r="22" spans="1:13" ht="12.75">
      <c r="A22" t="s">
        <v>46</v>
      </c>
      <c r="C22" s="31" t="s">
        <v>27</v>
      </c>
      <c r="E22" s="33" t="s">
        <v>2447</v>
      </c>
      <c r="J22" s="32">
        <f>0</f>
      </c>
      <c s="32">
        <f>0</f>
      </c>
      <c s="32">
        <f>0+L23+L27+L31+L35</f>
      </c>
      <c s="32">
        <f>0+M23+M27+M31+M35</f>
      </c>
    </row>
    <row r="23" spans="1:16" ht="12.75">
      <c r="A23" t="s">
        <v>49</v>
      </c>
      <c s="34" t="s">
        <v>62</v>
      </c>
      <c s="34" t="s">
        <v>2459</v>
      </c>
      <c s="35" t="s">
        <v>5</v>
      </c>
      <c s="6" t="s">
        <v>2460</v>
      </c>
      <c s="36" t="s">
        <v>74</v>
      </c>
      <c s="37">
        <v>8.069</v>
      </c>
      <c s="36">
        <v>0</v>
      </c>
      <c s="36">
        <f>ROUND(G23*H23,6)</f>
      </c>
      <c r="L23" s="38">
        <v>0</v>
      </c>
      <c s="32">
        <f>ROUND(ROUND(L23,2)*ROUND(G23,3),2)</f>
      </c>
      <c s="36" t="s">
        <v>2461</v>
      </c>
      <c>
        <f>(M23*21)/100</f>
      </c>
      <c t="s">
        <v>27</v>
      </c>
    </row>
    <row r="24" spans="1:5" ht="12.75">
      <c r="A24" s="35" t="s">
        <v>54</v>
      </c>
      <c r="E24" s="39" t="s">
        <v>5</v>
      </c>
    </row>
    <row r="25" spans="1:5" ht="12.75">
      <c r="A25" s="35" t="s">
        <v>55</v>
      </c>
      <c r="E25" s="40" t="s">
        <v>2879</v>
      </c>
    </row>
    <row r="26" spans="1:5" ht="12.75">
      <c r="A26" t="s">
        <v>56</v>
      </c>
      <c r="E26" s="39" t="s">
        <v>5</v>
      </c>
    </row>
    <row r="27" spans="1:16" ht="12.75">
      <c r="A27" t="s">
        <v>49</v>
      </c>
      <c s="34" t="s">
        <v>67</v>
      </c>
      <c s="34" t="s">
        <v>2880</v>
      </c>
      <c s="35" t="s">
        <v>5</v>
      </c>
      <c s="6" t="s">
        <v>2881</v>
      </c>
      <c s="36" t="s">
        <v>52</v>
      </c>
      <c s="37">
        <v>0.48</v>
      </c>
      <c s="36">
        <v>2.25634</v>
      </c>
      <c s="36">
        <f>ROUND(G27*H27,6)</f>
      </c>
      <c r="L27" s="38">
        <v>0</v>
      </c>
      <c s="32">
        <f>ROUND(ROUND(L27,2)*ROUND(G27,3),2)</f>
      </c>
      <c s="36" t="s">
        <v>2433</v>
      </c>
      <c>
        <f>(M27*21)/100</f>
      </c>
      <c t="s">
        <v>27</v>
      </c>
    </row>
    <row r="28" spans="1:5" ht="12.75">
      <c r="A28" s="35" t="s">
        <v>54</v>
      </c>
      <c r="E28" s="39" t="s">
        <v>5</v>
      </c>
    </row>
    <row r="29" spans="1:5" ht="12.75">
      <c r="A29" s="35" t="s">
        <v>55</v>
      </c>
      <c r="E29" s="40" t="s">
        <v>2877</v>
      </c>
    </row>
    <row r="30" spans="1:5" ht="89.25">
      <c r="A30" t="s">
        <v>56</v>
      </c>
      <c r="E30" s="39" t="s">
        <v>2455</v>
      </c>
    </row>
    <row r="31" spans="1:16" ht="12.75">
      <c r="A31" t="s">
        <v>49</v>
      </c>
      <c s="34" t="s">
        <v>71</v>
      </c>
      <c s="34" t="s">
        <v>2466</v>
      </c>
      <c s="35" t="s">
        <v>5</v>
      </c>
      <c s="6" t="s">
        <v>2467</v>
      </c>
      <c s="36" t="s">
        <v>74</v>
      </c>
      <c s="37">
        <v>8.069</v>
      </c>
      <c s="36">
        <v>0.01743</v>
      </c>
      <c s="36">
        <f>ROUND(G31*H31,6)</f>
      </c>
      <c r="L31" s="38">
        <v>0</v>
      </c>
      <c s="32">
        <f>ROUND(ROUND(L31,2)*ROUND(G31,3),2)</f>
      </c>
      <c s="36" t="s">
        <v>2433</v>
      </c>
      <c>
        <f>(M31*21)/100</f>
      </c>
      <c t="s">
        <v>27</v>
      </c>
    </row>
    <row r="32" spans="1:5" ht="12.75">
      <c r="A32" s="35" t="s">
        <v>54</v>
      </c>
      <c r="E32" s="39" t="s">
        <v>5</v>
      </c>
    </row>
    <row r="33" spans="1:5" ht="12.75">
      <c r="A33" s="35" t="s">
        <v>55</v>
      </c>
      <c r="E33" s="40" t="s">
        <v>2879</v>
      </c>
    </row>
    <row r="34" spans="1:5" ht="12.75">
      <c r="A34" t="s">
        <v>56</v>
      </c>
      <c r="E34" s="39" t="s">
        <v>5</v>
      </c>
    </row>
    <row r="35" spans="1:16" ht="12.75">
      <c r="A35" t="s">
        <v>49</v>
      </c>
      <c s="34" t="s">
        <v>76</v>
      </c>
      <c s="34" t="s">
        <v>2882</v>
      </c>
      <c s="35" t="s">
        <v>5</v>
      </c>
      <c s="6" t="s">
        <v>2883</v>
      </c>
      <c s="36" t="s">
        <v>52</v>
      </c>
      <c s="37">
        <v>0.48</v>
      </c>
      <c s="36">
        <v>2.234</v>
      </c>
      <c s="36">
        <f>ROUND(G35*H35,6)</f>
      </c>
      <c r="L35" s="38">
        <v>0</v>
      </c>
      <c s="32">
        <f>ROUND(ROUND(L35,2)*ROUND(G35,3),2)</f>
      </c>
      <c s="36" t="s">
        <v>2433</v>
      </c>
      <c>
        <f>(M35*21)/100</f>
      </c>
      <c t="s">
        <v>27</v>
      </c>
    </row>
    <row r="36" spans="1:5" ht="12.75">
      <c r="A36" s="35" t="s">
        <v>54</v>
      </c>
      <c r="E36" s="39" t="s">
        <v>5</v>
      </c>
    </row>
    <row r="37" spans="1:5" ht="12.75">
      <c r="A37" s="35" t="s">
        <v>55</v>
      </c>
      <c r="E37" s="40" t="s">
        <v>2877</v>
      </c>
    </row>
    <row r="38" spans="1:5" ht="12.75">
      <c r="A38" t="s">
        <v>56</v>
      </c>
      <c r="E38" s="39" t="s">
        <v>5</v>
      </c>
    </row>
    <row r="39" spans="1:13" ht="12.75">
      <c r="A39" t="s">
        <v>46</v>
      </c>
      <c r="C39" s="31" t="s">
        <v>2483</v>
      </c>
      <c r="E39" s="33" t="s">
        <v>2484</v>
      </c>
      <c r="J39" s="32">
        <f>0</f>
      </c>
      <c s="32">
        <f>0</f>
      </c>
      <c s="32">
        <f>0+L40+L44+L48</f>
      </c>
      <c s="32">
        <f>0+M40+M44+M48</f>
      </c>
    </row>
    <row r="40" spans="1:16" ht="12.75">
      <c r="A40" t="s">
        <v>49</v>
      </c>
      <c s="34" t="s">
        <v>82</v>
      </c>
      <c s="34" t="s">
        <v>2884</v>
      </c>
      <c s="35" t="s">
        <v>5</v>
      </c>
      <c s="6" t="s">
        <v>2885</v>
      </c>
      <c s="36" t="s">
        <v>74</v>
      </c>
      <c s="37">
        <v>8.069</v>
      </c>
      <c s="36">
        <v>0.0351</v>
      </c>
      <c s="36">
        <f>ROUND(G40*H40,6)</f>
      </c>
      <c r="L40" s="38">
        <v>0</v>
      </c>
      <c s="32">
        <f>ROUND(ROUND(L40,2)*ROUND(G40,3),2)</f>
      </c>
      <c s="36" t="s">
        <v>2433</v>
      </c>
      <c>
        <f>(M40*21)/100</f>
      </c>
      <c t="s">
        <v>27</v>
      </c>
    </row>
    <row r="41" spans="1:5" ht="12.75">
      <c r="A41" s="35" t="s">
        <v>54</v>
      </c>
      <c r="E41" s="39" t="s">
        <v>5</v>
      </c>
    </row>
    <row r="42" spans="1:5" ht="12.75">
      <c r="A42" s="35" t="s">
        <v>55</v>
      </c>
      <c r="E42" s="40" t="s">
        <v>2879</v>
      </c>
    </row>
    <row r="43" spans="1:5" ht="63.75">
      <c r="A43" t="s">
        <v>56</v>
      </c>
      <c r="E43" s="39" t="s">
        <v>2886</v>
      </c>
    </row>
    <row r="44" spans="1:16" ht="12.75">
      <c r="A44" t="s">
        <v>49</v>
      </c>
      <c s="34" t="s">
        <v>86</v>
      </c>
      <c s="34" t="s">
        <v>2485</v>
      </c>
      <c s="35" t="s">
        <v>5</v>
      </c>
      <c s="6" t="s">
        <v>2887</v>
      </c>
      <c s="36" t="s">
        <v>1208</v>
      </c>
      <c s="37">
        <v>4</v>
      </c>
      <c s="36">
        <v>0</v>
      </c>
      <c s="36">
        <f>ROUND(G44*H44,6)</f>
      </c>
      <c r="L44" s="38">
        <v>0</v>
      </c>
      <c s="32">
        <f>ROUND(ROUND(L44,2)*ROUND(G44,3),2)</f>
      </c>
      <c s="36" t="s">
        <v>655</v>
      </c>
      <c>
        <f>(M44*21)/100</f>
      </c>
      <c t="s">
        <v>27</v>
      </c>
    </row>
    <row r="45" spans="1:5" ht="12.75">
      <c r="A45" s="35" t="s">
        <v>54</v>
      </c>
      <c r="E45" s="39" t="s">
        <v>5</v>
      </c>
    </row>
    <row r="46" spans="1:5" ht="12.75">
      <c r="A46" s="35" t="s">
        <v>55</v>
      </c>
      <c r="E46" s="40" t="s">
        <v>62</v>
      </c>
    </row>
    <row r="47" spans="1:5" ht="12.75">
      <c r="A47" t="s">
        <v>56</v>
      </c>
      <c r="E47" s="39" t="s">
        <v>5</v>
      </c>
    </row>
    <row r="48" spans="1:16" ht="12.75">
      <c r="A48" t="s">
        <v>49</v>
      </c>
      <c s="34" t="s">
        <v>90</v>
      </c>
      <c s="34" t="s">
        <v>2778</v>
      </c>
      <c s="35" t="s">
        <v>5</v>
      </c>
      <c s="6" t="s">
        <v>2888</v>
      </c>
      <c s="36" t="s">
        <v>1208</v>
      </c>
      <c s="37">
        <v>3</v>
      </c>
      <c s="36">
        <v>0</v>
      </c>
      <c s="36">
        <f>ROUND(G48*H48,6)</f>
      </c>
      <c r="L48" s="38">
        <v>0</v>
      </c>
      <c s="32">
        <f>ROUND(ROUND(L48,2)*ROUND(G48,3),2)</f>
      </c>
      <c s="36" t="s">
        <v>655</v>
      </c>
      <c>
        <f>(M48*21)/100</f>
      </c>
      <c t="s">
        <v>27</v>
      </c>
    </row>
    <row r="49" spans="1:5" ht="12.75">
      <c r="A49" s="35" t="s">
        <v>54</v>
      </c>
      <c r="E49" s="39" t="s">
        <v>5</v>
      </c>
    </row>
    <row r="50" spans="1:5" ht="12.75">
      <c r="A50" s="35" t="s">
        <v>55</v>
      </c>
      <c r="E50" s="40" t="s">
        <v>5</v>
      </c>
    </row>
    <row r="51" spans="1:5" ht="12.75">
      <c r="A51" t="s">
        <v>56</v>
      </c>
      <c r="E51" s="39" t="s">
        <v>5</v>
      </c>
    </row>
    <row r="52" spans="1:13" ht="12.75">
      <c r="A52" t="s">
        <v>46</v>
      </c>
      <c r="C52" s="31" t="s">
        <v>86</v>
      </c>
      <c r="E52" s="33" t="s">
        <v>2673</v>
      </c>
      <c r="J52" s="32">
        <f>0</f>
      </c>
      <c s="32">
        <f>0</f>
      </c>
      <c s="32">
        <f>0+L53+L57+L61+L65</f>
      </c>
      <c s="32">
        <f>0+M53+M57+M61+M65</f>
      </c>
    </row>
    <row r="53" spans="1:16" ht="12.75">
      <c r="A53" t="s">
        <v>49</v>
      </c>
      <c s="34" t="s">
        <v>94</v>
      </c>
      <c s="34" t="s">
        <v>2889</v>
      </c>
      <c s="35" t="s">
        <v>5</v>
      </c>
      <c s="6" t="s">
        <v>2890</v>
      </c>
      <c s="36" t="s">
        <v>80</v>
      </c>
      <c s="37">
        <v>3</v>
      </c>
      <c s="36">
        <v>0.0008</v>
      </c>
      <c s="36">
        <f>ROUND(G53*H53,6)</f>
      </c>
      <c r="L53" s="38">
        <v>0</v>
      </c>
      <c s="32">
        <f>ROUND(ROUND(L53,2)*ROUND(G53,3),2)</f>
      </c>
      <c s="36" t="s">
        <v>2461</v>
      </c>
      <c>
        <f>(M53*21)/100</f>
      </c>
      <c t="s">
        <v>27</v>
      </c>
    </row>
    <row r="54" spans="1:5" ht="12.75">
      <c r="A54" s="35" t="s">
        <v>54</v>
      </c>
      <c r="E54" s="39" t="s">
        <v>5</v>
      </c>
    </row>
    <row r="55" spans="1:5" ht="12.75">
      <c r="A55" s="35" t="s">
        <v>55</v>
      </c>
      <c r="E55" s="40" t="s">
        <v>26</v>
      </c>
    </row>
    <row r="56" spans="1:5" ht="12.75">
      <c r="A56" t="s">
        <v>56</v>
      </c>
      <c r="E56" s="39" t="s">
        <v>5</v>
      </c>
    </row>
    <row r="57" spans="1:16" ht="12.75">
      <c r="A57" t="s">
        <v>49</v>
      </c>
      <c s="34" t="s">
        <v>97</v>
      </c>
      <c s="34" t="s">
        <v>2891</v>
      </c>
      <c s="35" t="s">
        <v>5</v>
      </c>
      <c s="6" t="s">
        <v>2892</v>
      </c>
      <c s="36" t="s">
        <v>80</v>
      </c>
      <c s="37">
        <v>3</v>
      </c>
      <c s="36">
        <v>0.001</v>
      </c>
      <c s="36">
        <f>ROUND(G57*H57,6)</f>
      </c>
      <c r="L57" s="38">
        <v>0</v>
      </c>
      <c s="32">
        <f>ROUND(ROUND(L57,2)*ROUND(G57,3),2)</f>
      </c>
      <c s="36" t="s">
        <v>2461</v>
      </c>
      <c>
        <f>(M57*21)/100</f>
      </c>
      <c t="s">
        <v>27</v>
      </c>
    </row>
    <row r="58" spans="1:5" ht="12.75">
      <c r="A58" s="35" t="s">
        <v>54</v>
      </c>
      <c r="E58" s="39" t="s">
        <v>5</v>
      </c>
    </row>
    <row r="59" spans="1:5" ht="12.75">
      <c r="A59" s="35" t="s">
        <v>55</v>
      </c>
      <c r="E59" s="40" t="s">
        <v>26</v>
      </c>
    </row>
    <row r="60" spans="1:5" ht="12.75">
      <c r="A60" t="s">
        <v>56</v>
      </c>
      <c r="E60" s="39" t="s">
        <v>5</v>
      </c>
    </row>
    <row r="61" spans="1:16" ht="12.75">
      <c r="A61" t="s">
        <v>49</v>
      </c>
      <c s="34" t="s">
        <v>101</v>
      </c>
      <c s="34" t="s">
        <v>2893</v>
      </c>
      <c s="35" t="s">
        <v>5</v>
      </c>
      <c s="6" t="s">
        <v>2894</v>
      </c>
      <c s="36" t="s">
        <v>80</v>
      </c>
      <c s="37">
        <v>3</v>
      </c>
      <c s="36">
        <v>0.345</v>
      </c>
      <c s="36">
        <f>ROUND(G61*H61,6)</f>
      </c>
      <c r="L61" s="38">
        <v>0</v>
      </c>
      <c s="32">
        <f>ROUND(ROUND(L61,2)*ROUND(G61,3),2)</f>
      </c>
      <c s="36" t="s">
        <v>655</v>
      </c>
      <c>
        <f>(M61*21)/100</f>
      </c>
      <c t="s">
        <v>27</v>
      </c>
    </row>
    <row r="62" spans="1:5" ht="12.75">
      <c r="A62" s="35" t="s">
        <v>54</v>
      </c>
      <c r="E62" s="39" t="s">
        <v>5</v>
      </c>
    </row>
    <row r="63" spans="1:5" ht="12.75">
      <c r="A63" s="35" t="s">
        <v>55</v>
      </c>
      <c r="E63" s="40" t="s">
        <v>5</v>
      </c>
    </row>
    <row r="64" spans="1:5" ht="12.75">
      <c r="A64" t="s">
        <v>56</v>
      </c>
      <c r="E64" s="39" t="s">
        <v>5</v>
      </c>
    </row>
    <row r="65" spans="1:16" ht="12.75">
      <c r="A65" t="s">
        <v>49</v>
      </c>
      <c s="34" t="s">
        <v>105</v>
      </c>
      <c s="34" t="s">
        <v>2895</v>
      </c>
      <c s="35" t="s">
        <v>5</v>
      </c>
      <c s="6" t="s">
        <v>2896</v>
      </c>
      <c s="36" t="s">
        <v>80</v>
      </c>
      <c s="37">
        <v>3</v>
      </c>
      <c s="36">
        <v>0.156</v>
      </c>
      <c s="36">
        <f>ROUND(G65*H65,6)</f>
      </c>
      <c r="L65" s="38">
        <v>0</v>
      </c>
      <c s="32">
        <f>ROUND(ROUND(L65,2)*ROUND(G65,3),2)</f>
      </c>
      <c s="36" t="s">
        <v>655</v>
      </c>
      <c>
        <f>(M65*21)/100</f>
      </c>
      <c t="s">
        <v>27</v>
      </c>
    </row>
    <row r="66" spans="1:5" ht="12.75">
      <c r="A66" s="35" t="s">
        <v>54</v>
      </c>
      <c r="E66" s="39" t="s">
        <v>5</v>
      </c>
    </row>
    <row r="67" spans="1:5" ht="12.75">
      <c r="A67" s="35" t="s">
        <v>55</v>
      </c>
      <c r="E67" s="40" t="s">
        <v>5</v>
      </c>
    </row>
    <row r="68" spans="1:5" ht="12.75">
      <c r="A68" t="s">
        <v>56</v>
      </c>
      <c r="E68" s="39" t="s">
        <v>5</v>
      </c>
    </row>
    <row r="69" spans="1:13" ht="12.75">
      <c r="A69" t="s">
        <v>46</v>
      </c>
      <c r="C69" s="31" t="s">
        <v>649</v>
      </c>
      <c r="E69" s="33" t="s">
        <v>2348</v>
      </c>
      <c r="J69" s="32">
        <f>0</f>
      </c>
      <c s="32">
        <f>0</f>
      </c>
      <c s="32">
        <f>0+L70</f>
      </c>
      <c s="32">
        <f>0+M70</f>
      </c>
    </row>
    <row r="70" spans="1:16" ht="25.5">
      <c r="A70" t="s">
        <v>49</v>
      </c>
      <c s="34" t="s">
        <v>109</v>
      </c>
      <c s="34" t="s">
        <v>1727</v>
      </c>
      <c s="35" t="s">
        <v>652</v>
      </c>
      <c s="6" t="s">
        <v>1728</v>
      </c>
      <c s="36" t="s">
        <v>654</v>
      </c>
      <c s="37">
        <v>1.286</v>
      </c>
      <c s="36">
        <v>0</v>
      </c>
      <c s="36">
        <f>ROUND(G70*H70,6)</f>
      </c>
      <c r="L70" s="38">
        <v>0</v>
      </c>
      <c s="32">
        <f>ROUND(ROUND(L70,2)*ROUND(G70,3),2)</f>
      </c>
      <c s="36" t="s">
        <v>655</v>
      </c>
      <c>
        <f>(M70*21)/100</f>
      </c>
      <c t="s">
        <v>27</v>
      </c>
    </row>
    <row r="71" spans="1:5" ht="12.75">
      <c r="A71" s="35" t="s">
        <v>54</v>
      </c>
      <c r="E71" s="39" t="s">
        <v>5</v>
      </c>
    </row>
    <row r="72" spans="1:5" ht="12.75">
      <c r="A72" s="35" t="s">
        <v>55</v>
      </c>
      <c r="E72" s="40" t="s">
        <v>2897</v>
      </c>
    </row>
    <row r="73" spans="1:5" ht="12.75">
      <c r="A73" t="s">
        <v>56</v>
      </c>
      <c r="E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3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2898</v>
      </c>
      <c s="41">
        <f>Rekapitulace!C54</f>
      </c>
      <c s="20" t="s">
        <v>0</v>
      </c>
      <c t="s">
        <v>23</v>
      </c>
      <c t="s">
        <v>27</v>
      </c>
    </row>
    <row r="4" spans="1:16" ht="32" customHeight="1">
      <c r="A4" s="24" t="s">
        <v>20</v>
      </c>
      <c s="25" t="s">
        <v>28</v>
      </c>
      <c s="27" t="s">
        <v>2898</v>
      </c>
      <c r="E4" s="26" t="s">
        <v>2899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COUNTIFS(L8:L385,"=0",A8:A385,"P")+COUNTIFS(L8:L385,"",A8:A385,"P")+SUM(Q8:Q385)</f>
      </c>
    </row>
    <row r="8" spans="1:13" ht="12.75">
      <c r="A8" t="s">
        <v>44</v>
      </c>
      <c r="C8" s="28" t="s">
        <v>2902</v>
      </c>
      <c r="E8" s="30" t="s">
        <v>2901</v>
      </c>
      <c r="J8" s="29">
        <f>0+J9+J58+J123+J240+J249+J282+J347+J368</f>
      </c>
      <c s="29">
        <f>0+K9+K58+K123+K240+K249+K282+K347+K368</f>
      </c>
      <c s="29">
        <f>0+L9+L58+L123+L240+L249+L282+L347+L368</f>
      </c>
      <c s="29">
        <f>0+M9+M58+M123+M240+M249+M282+M347+M368</f>
      </c>
    </row>
    <row r="9" spans="1:13" ht="12.75">
      <c r="A9" t="s">
        <v>46</v>
      </c>
      <c r="C9" s="31" t="s">
        <v>2903</v>
      </c>
      <c r="E9" s="33" t="s">
        <v>2904</v>
      </c>
      <c r="J9" s="32">
        <f>0</f>
      </c>
      <c s="32">
        <f>0</f>
      </c>
      <c s="32">
        <f>0+L10+L14+L18+L22+L26+L30+L34+L38+L42+L46+L50+L54</f>
      </c>
      <c s="32">
        <f>0+M10+M14+M18+M22+M26+M30+M34+M38+M42+M46+M50+M54</f>
      </c>
    </row>
    <row r="10" spans="1:16" ht="12.75">
      <c r="A10" t="s">
        <v>49</v>
      </c>
      <c s="34" t="s">
        <v>47</v>
      </c>
      <c s="34" t="s">
        <v>2905</v>
      </c>
      <c s="35" t="s">
        <v>5</v>
      </c>
      <c s="6" t="s">
        <v>2906</v>
      </c>
      <c s="36" t="s">
        <v>654</v>
      </c>
      <c s="37">
        <v>0.5</v>
      </c>
      <c s="36">
        <v>0</v>
      </c>
      <c s="36">
        <f>ROUND(G10*H10,6)</f>
      </c>
      <c r="L10" s="38">
        <v>0</v>
      </c>
      <c s="32">
        <f>ROUND(ROUND(L10,2)*ROUND(G10,3),2)</f>
      </c>
      <c s="36" t="s">
        <v>53</v>
      </c>
      <c>
        <f>(M10*21)/100</f>
      </c>
      <c t="s">
        <v>27</v>
      </c>
    </row>
    <row r="11" spans="1:5" ht="12.75">
      <c r="A11" s="35" t="s">
        <v>54</v>
      </c>
      <c r="E11" s="39" t="s">
        <v>5</v>
      </c>
    </row>
    <row r="12" spans="1:5" ht="12.75">
      <c r="A12" s="35" t="s">
        <v>55</v>
      </c>
      <c r="E12" s="40" t="s">
        <v>2907</v>
      </c>
    </row>
    <row r="13" spans="1:5" ht="12.75">
      <c r="A13" t="s">
        <v>56</v>
      </c>
      <c r="E13" s="39" t="s">
        <v>5</v>
      </c>
    </row>
    <row r="14" spans="1:16" ht="12.75">
      <c r="A14" t="s">
        <v>49</v>
      </c>
      <c s="34" t="s">
        <v>27</v>
      </c>
      <c s="34" t="s">
        <v>764</v>
      </c>
      <c s="35" t="s">
        <v>5</v>
      </c>
      <c s="6" t="s">
        <v>765</v>
      </c>
      <c s="36" t="s">
        <v>65</v>
      </c>
      <c s="37">
        <v>2</v>
      </c>
      <c s="36">
        <v>0</v>
      </c>
      <c s="36">
        <f>ROUND(G14*H14,6)</f>
      </c>
      <c r="L14" s="38">
        <v>0</v>
      </c>
      <c s="32">
        <f>ROUND(ROUND(L14,2)*ROUND(G14,3),2)</f>
      </c>
      <c s="36" t="s">
        <v>53</v>
      </c>
      <c>
        <f>(M14*21)/100</f>
      </c>
      <c t="s">
        <v>27</v>
      </c>
    </row>
    <row r="15" spans="1:5" ht="12.75">
      <c r="A15" s="35" t="s">
        <v>54</v>
      </c>
      <c r="E15" s="39" t="s">
        <v>5</v>
      </c>
    </row>
    <row r="16" spans="1:5" ht="12.75">
      <c r="A16" s="35" t="s">
        <v>55</v>
      </c>
      <c r="E16" s="40" t="s">
        <v>2907</v>
      </c>
    </row>
    <row r="17" spans="1:5" ht="12.75">
      <c r="A17" t="s">
        <v>56</v>
      </c>
      <c r="E17" s="39" t="s">
        <v>5</v>
      </c>
    </row>
    <row r="18" spans="1:16" ht="12.75">
      <c r="A18" t="s">
        <v>49</v>
      </c>
      <c s="34" t="s">
        <v>26</v>
      </c>
      <c s="34" t="s">
        <v>2908</v>
      </c>
      <c s="35" t="s">
        <v>5</v>
      </c>
      <c s="6" t="s">
        <v>2909</v>
      </c>
      <c s="36" t="s">
        <v>52</v>
      </c>
      <c s="37">
        <v>46</v>
      </c>
      <c s="36">
        <v>0</v>
      </c>
      <c s="36">
        <f>ROUND(G18*H18,6)</f>
      </c>
      <c r="L18" s="38">
        <v>0</v>
      </c>
      <c s="32">
        <f>ROUND(ROUND(L18,2)*ROUND(G18,3),2)</f>
      </c>
      <c s="36" t="s">
        <v>53</v>
      </c>
      <c>
        <f>(M18*21)/100</f>
      </c>
      <c t="s">
        <v>27</v>
      </c>
    </row>
    <row r="19" spans="1:5" ht="12.75">
      <c r="A19" s="35" t="s">
        <v>54</v>
      </c>
      <c r="E19" s="39" t="s">
        <v>5</v>
      </c>
    </row>
    <row r="20" spans="1:5" ht="12.75">
      <c r="A20" s="35" t="s">
        <v>55</v>
      </c>
      <c r="E20" s="40" t="s">
        <v>2907</v>
      </c>
    </row>
    <row r="21" spans="1:5" ht="12.75">
      <c r="A21" t="s">
        <v>56</v>
      </c>
      <c r="E21" s="39" t="s">
        <v>5</v>
      </c>
    </row>
    <row r="22" spans="1:16" ht="25.5">
      <c r="A22" t="s">
        <v>49</v>
      </c>
      <c s="34" t="s">
        <v>62</v>
      </c>
      <c s="34" t="s">
        <v>2910</v>
      </c>
      <c s="35" t="s">
        <v>5</v>
      </c>
      <c s="6" t="s">
        <v>2911</v>
      </c>
      <c s="36" t="s">
        <v>2912</v>
      </c>
      <c s="37">
        <v>1230</v>
      </c>
      <c s="36">
        <v>0</v>
      </c>
      <c s="36">
        <f>ROUND(G22*H22,6)</f>
      </c>
      <c r="L22" s="38">
        <v>0</v>
      </c>
      <c s="32">
        <f>ROUND(ROUND(L22,2)*ROUND(G22,3),2)</f>
      </c>
      <c s="36" t="s">
        <v>53</v>
      </c>
      <c>
        <f>(M22*21)/100</f>
      </c>
      <c t="s">
        <v>27</v>
      </c>
    </row>
    <row r="23" spans="1:5" ht="12.75">
      <c r="A23" s="35" t="s">
        <v>54</v>
      </c>
      <c r="E23" s="39" t="s">
        <v>5</v>
      </c>
    </row>
    <row r="24" spans="1:5" ht="12.75">
      <c r="A24" s="35" t="s">
        <v>55</v>
      </c>
      <c r="E24" s="40" t="s">
        <v>2907</v>
      </c>
    </row>
    <row r="25" spans="1:5" ht="12.75">
      <c r="A25" t="s">
        <v>56</v>
      </c>
      <c r="E25" s="39" t="s">
        <v>5</v>
      </c>
    </row>
    <row r="26" spans="1:16" ht="12.75">
      <c r="A26" t="s">
        <v>49</v>
      </c>
      <c s="34" t="s">
        <v>67</v>
      </c>
      <c s="34" t="s">
        <v>2913</v>
      </c>
      <c s="35" t="s">
        <v>5</v>
      </c>
      <c s="6" t="s">
        <v>2914</v>
      </c>
      <c s="36" t="s">
        <v>80</v>
      </c>
      <c s="37">
        <v>28</v>
      </c>
      <c s="36">
        <v>0</v>
      </c>
      <c s="36">
        <f>ROUND(G26*H26,6)</f>
      </c>
      <c r="L26" s="38">
        <v>0</v>
      </c>
      <c s="32">
        <f>ROUND(ROUND(L26,2)*ROUND(G26,3),2)</f>
      </c>
      <c s="36" t="s">
        <v>53</v>
      </c>
      <c>
        <f>(M26*21)/100</f>
      </c>
      <c t="s">
        <v>27</v>
      </c>
    </row>
    <row r="27" spans="1:5" ht="12.75">
      <c r="A27" s="35" t="s">
        <v>54</v>
      </c>
      <c r="E27" s="39" t="s">
        <v>5</v>
      </c>
    </row>
    <row r="28" spans="1:5" ht="12.75">
      <c r="A28" s="35" t="s">
        <v>55</v>
      </c>
      <c r="E28" s="40" t="s">
        <v>2907</v>
      </c>
    </row>
    <row r="29" spans="1:5" ht="12.75">
      <c r="A29" t="s">
        <v>56</v>
      </c>
      <c r="E29" s="39" t="s">
        <v>5</v>
      </c>
    </row>
    <row r="30" spans="1:16" ht="12.75">
      <c r="A30" t="s">
        <v>49</v>
      </c>
      <c s="34" t="s">
        <v>71</v>
      </c>
      <c s="34" t="s">
        <v>2915</v>
      </c>
      <c s="35" t="s">
        <v>5</v>
      </c>
      <c s="6" t="s">
        <v>2916</v>
      </c>
      <c s="36" t="s">
        <v>80</v>
      </c>
      <c s="37">
        <v>5</v>
      </c>
      <c s="36">
        <v>0</v>
      </c>
      <c s="36">
        <f>ROUND(G30*H30,6)</f>
      </c>
      <c r="L30" s="38">
        <v>0</v>
      </c>
      <c s="32">
        <f>ROUND(ROUND(L30,2)*ROUND(G30,3),2)</f>
      </c>
      <c s="36" t="s">
        <v>53</v>
      </c>
      <c>
        <f>(M30*21)/100</f>
      </c>
      <c t="s">
        <v>27</v>
      </c>
    </row>
    <row r="31" spans="1:5" ht="12.75">
      <c r="A31" s="35" t="s">
        <v>54</v>
      </c>
      <c r="E31" s="39" t="s">
        <v>5</v>
      </c>
    </row>
    <row r="32" spans="1:5" ht="12.75">
      <c r="A32" s="35" t="s">
        <v>55</v>
      </c>
      <c r="E32" s="40" t="s">
        <v>2907</v>
      </c>
    </row>
    <row r="33" spans="1:5" ht="12.75">
      <c r="A33" t="s">
        <v>56</v>
      </c>
      <c r="E33" s="39" t="s">
        <v>5</v>
      </c>
    </row>
    <row r="34" spans="1:16" ht="12.75">
      <c r="A34" t="s">
        <v>49</v>
      </c>
      <c s="34" t="s">
        <v>76</v>
      </c>
      <c s="34" t="s">
        <v>2917</v>
      </c>
      <c s="35" t="s">
        <v>5</v>
      </c>
      <c s="6" t="s">
        <v>2918</v>
      </c>
      <c s="36" t="s">
        <v>65</v>
      </c>
      <c s="37">
        <v>8</v>
      </c>
      <c s="36">
        <v>0</v>
      </c>
      <c s="36">
        <f>ROUND(G34*H34,6)</f>
      </c>
      <c r="L34" s="38">
        <v>0</v>
      </c>
      <c s="32">
        <f>ROUND(ROUND(L34,2)*ROUND(G34,3),2)</f>
      </c>
      <c s="36" t="s">
        <v>53</v>
      </c>
      <c>
        <f>(M34*21)/100</f>
      </c>
      <c t="s">
        <v>27</v>
      </c>
    </row>
    <row r="35" spans="1:5" ht="12.75">
      <c r="A35" s="35" t="s">
        <v>54</v>
      </c>
      <c r="E35" s="39" t="s">
        <v>5</v>
      </c>
    </row>
    <row r="36" spans="1:5" ht="12.75">
      <c r="A36" s="35" t="s">
        <v>55</v>
      </c>
      <c r="E36" s="40" t="s">
        <v>2907</v>
      </c>
    </row>
    <row r="37" spans="1:5" ht="12.75">
      <c r="A37" t="s">
        <v>56</v>
      </c>
      <c r="E37" s="39" t="s">
        <v>5</v>
      </c>
    </row>
    <row r="38" spans="1:16" ht="12.75">
      <c r="A38" t="s">
        <v>49</v>
      </c>
      <c s="34" t="s">
        <v>82</v>
      </c>
      <c s="34" t="s">
        <v>2919</v>
      </c>
      <c s="35" t="s">
        <v>5</v>
      </c>
      <c s="6" t="s">
        <v>2920</v>
      </c>
      <c s="36" t="s">
        <v>52</v>
      </c>
      <c s="37">
        <v>0.5</v>
      </c>
      <c s="36">
        <v>0</v>
      </c>
      <c s="36">
        <f>ROUND(G38*H38,6)</f>
      </c>
      <c r="L38" s="38">
        <v>0</v>
      </c>
      <c s="32">
        <f>ROUND(ROUND(L38,2)*ROUND(G38,3),2)</f>
      </c>
      <c s="36" t="s">
        <v>53</v>
      </c>
      <c>
        <f>(M38*21)/100</f>
      </c>
      <c t="s">
        <v>27</v>
      </c>
    </row>
    <row r="39" spans="1:5" ht="12.75">
      <c r="A39" s="35" t="s">
        <v>54</v>
      </c>
      <c r="E39" s="39" t="s">
        <v>5</v>
      </c>
    </row>
    <row r="40" spans="1:5" ht="12.75">
      <c r="A40" s="35" t="s">
        <v>55</v>
      </c>
      <c r="E40" s="40" t="s">
        <v>2907</v>
      </c>
    </row>
    <row r="41" spans="1:5" ht="12.75">
      <c r="A41" t="s">
        <v>56</v>
      </c>
      <c r="E41" s="39" t="s">
        <v>5</v>
      </c>
    </row>
    <row r="42" spans="1:16" ht="12.75">
      <c r="A42" t="s">
        <v>49</v>
      </c>
      <c s="34" t="s">
        <v>86</v>
      </c>
      <c s="34" t="s">
        <v>2921</v>
      </c>
      <c s="35" t="s">
        <v>5</v>
      </c>
      <c s="6" t="s">
        <v>2922</v>
      </c>
      <c s="36" t="s">
        <v>80</v>
      </c>
      <c s="37">
        <v>4</v>
      </c>
      <c s="36">
        <v>0</v>
      </c>
      <c s="36">
        <f>ROUND(G42*H42,6)</f>
      </c>
      <c r="L42" s="38">
        <v>0</v>
      </c>
      <c s="32">
        <f>ROUND(ROUND(L42,2)*ROUND(G42,3),2)</f>
      </c>
      <c s="36" t="s">
        <v>53</v>
      </c>
      <c>
        <f>(M42*21)/100</f>
      </c>
      <c t="s">
        <v>27</v>
      </c>
    </row>
    <row r="43" spans="1:5" ht="12.75">
      <c r="A43" s="35" t="s">
        <v>54</v>
      </c>
      <c r="E43" s="39" t="s">
        <v>5</v>
      </c>
    </row>
    <row r="44" spans="1:5" ht="12.75">
      <c r="A44" s="35" t="s">
        <v>55</v>
      </c>
      <c r="E44" s="40" t="s">
        <v>2907</v>
      </c>
    </row>
    <row r="45" spans="1:5" ht="12.75">
      <c r="A45" t="s">
        <v>56</v>
      </c>
      <c r="E45" s="39" t="s">
        <v>5</v>
      </c>
    </row>
    <row r="46" spans="1:16" ht="12.75">
      <c r="A46" t="s">
        <v>49</v>
      </c>
      <c s="34" t="s">
        <v>90</v>
      </c>
      <c s="34" t="s">
        <v>2923</v>
      </c>
      <c s="35" t="s">
        <v>5</v>
      </c>
      <c s="6" t="s">
        <v>2924</v>
      </c>
      <c s="36" t="s">
        <v>80</v>
      </c>
      <c s="37">
        <v>3</v>
      </c>
      <c s="36">
        <v>0</v>
      </c>
      <c s="36">
        <f>ROUND(G46*H46,6)</f>
      </c>
      <c r="L46" s="38">
        <v>0</v>
      </c>
      <c s="32">
        <f>ROUND(ROUND(L46,2)*ROUND(G46,3),2)</f>
      </c>
      <c s="36" t="s">
        <v>53</v>
      </c>
      <c>
        <f>(M46*21)/100</f>
      </c>
      <c t="s">
        <v>27</v>
      </c>
    </row>
    <row r="47" spans="1:5" ht="12.75">
      <c r="A47" s="35" t="s">
        <v>54</v>
      </c>
      <c r="E47" s="39" t="s">
        <v>5</v>
      </c>
    </row>
    <row r="48" spans="1:5" ht="12.75">
      <c r="A48" s="35" t="s">
        <v>55</v>
      </c>
      <c r="E48" s="40" t="s">
        <v>2907</v>
      </c>
    </row>
    <row r="49" spans="1:5" ht="12.75">
      <c r="A49" t="s">
        <v>56</v>
      </c>
      <c r="E49" s="39" t="s">
        <v>5</v>
      </c>
    </row>
    <row r="50" spans="1:16" ht="12.75">
      <c r="A50" t="s">
        <v>49</v>
      </c>
      <c s="34" t="s">
        <v>94</v>
      </c>
      <c s="34" t="s">
        <v>2925</v>
      </c>
      <c s="35" t="s">
        <v>5</v>
      </c>
      <c s="6" t="s">
        <v>2926</v>
      </c>
      <c s="36" t="s">
        <v>80</v>
      </c>
      <c s="37">
        <v>4</v>
      </c>
      <c s="36">
        <v>0</v>
      </c>
      <c s="36">
        <f>ROUND(G50*H50,6)</f>
      </c>
      <c r="L50" s="38">
        <v>0</v>
      </c>
      <c s="32">
        <f>ROUND(ROUND(L50,2)*ROUND(G50,3),2)</f>
      </c>
      <c s="36" t="s">
        <v>53</v>
      </c>
      <c>
        <f>(M50*21)/100</f>
      </c>
      <c t="s">
        <v>27</v>
      </c>
    </row>
    <row r="51" spans="1:5" ht="12.75">
      <c r="A51" s="35" t="s">
        <v>54</v>
      </c>
      <c r="E51" s="39" t="s">
        <v>5</v>
      </c>
    </row>
    <row r="52" spans="1:5" ht="12.75">
      <c r="A52" s="35" t="s">
        <v>55</v>
      </c>
      <c r="E52" s="40" t="s">
        <v>2907</v>
      </c>
    </row>
    <row r="53" spans="1:5" ht="12.75">
      <c r="A53" t="s">
        <v>56</v>
      </c>
      <c r="E53" s="39" t="s">
        <v>5</v>
      </c>
    </row>
    <row r="54" spans="1:16" ht="25.5">
      <c r="A54" t="s">
        <v>49</v>
      </c>
      <c s="34" t="s">
        <v>97</v>
      </c>
      <c s="34" t="s">
        <v>2927</v>
      </c>
      <c s="35" t="s">
        <v>5</v>
      </c>
      <c s="6" t="s">
        <v>2928</v>
      </c>
      <c s="36" t="s">
        <v>277</v>
      </c>
      <c s="37">
        <v>71</v>
      </c>
      <c s="36">
        <v>0</v>
      </c>
      <c s="36">
        <f>ROUND(G54*H54,6)</f>
      </c>
      <c r="L54" s="38">
        <v>0</v>
      </c>
      <c s="32">
        <f>ROUND(ROUND(L54,2)*ROUND(G54,3),2)</f>
      </c>
      <c s="36" t="s">
        <v>53</v>
      </c>
      <c>
        <f>(M54*21)/100</f>
      </c>
      <c t="s">
        <v>27</v>
      </c>
    </row>
    <row r="55" spans="1:5" ht="12.75">
      <c r="A55" s="35" t="s">
        <v>54</v>
      </c>
      <c r="E55" s="39" t="s">
        <v>5</v>
      </c>
    </row>
    <row r="56" spans="1:5" ht="12.75">
      <c r="A56" s="35" t="s">
        <v>55</v>
      </c>
      <c r="E56" s="40" t="s">
        <v>2907</v>
      </c>
    </row>
    <row r="57" spans="1:5" ht="12.75">
      <c r="A57" t="s">
        <v>56</v>
      </c>
      <c r="E57" s="39" t="s">
        <v>5</v>
      </c>
    </row>
    <row r="58" spans="1:13" ht="12.75">
      <c r="A58" t="s">
        <v>46</v>
      </c>
      <c r="C58" s="31" t="s">
        <v>2929</v>
      </c>
      <c r="E58" s="33" t="s">
        <v>2930</v>
      </c>
      <c r="J58" s="32">
        <f>0</f>
      </c>
      <c s="32">
        <f>0</f>
      </c>
      <c s="32">
        <f>0+L59+L63+L67+L71+L75+L79+L83+L87+L91+L95+L99+L103+L107+L111+L115+L119</f>
      </c>
      <c s="32">
        <f>0+M59+M63+M67+M71+M75+M79+M83+M87+M91+M95+M99+M103+M107+M111+M115+M119</f>
      </c>
    </row>
    <row r="59" spans="1:16" ht="25.5">
      <c r="A59" t="s">
        <v>49</v>
      </c>
      <c s="34" t="s">
        <v>101</v>
      </c>
      <c s="34" t="s">
        <v>2931</v>
      </c>
      <c s="35" t="s">
        <v>5</v>
      </c>
      <c s="6" t="s">
        <v>2932</v>
      </c>
      <c s="36" t="s">
        <v>80</v>
      </c>
      <c s="37">
        <v>1</v>
      </c>
      <c s="36">
        <v>0</v>
      </c>
      <c s="36">
        <f>ROUND(G59*H59,6)</f>
      </c>
      <c r="L59" s="38">
        <v>0</v>
      </c>
      <c s="32">
        <f>ROUND(ROUND(L59,2)*ROUND(G59,3),2)</f>
      </c>
      <c s="36" t="s">
        <v>53</v>
      </c>
      <c>
        <f>(M59*21)/100</f>
      </c>
      <c t="s">
        <v>27</v>
      </c>
    </row>
    <row r="60" spans="1:5" ht="12.75">
      <c r="A60" s="35" t="s">
        <v>54</v>
      </c>
      <c r="E60" s="39" t="s">
        <v>5</v>
      </c>
    </row>
    <row r="61" spans="1:5" ht="12.75">
      <c r="A61" s="35" t="s">
        <v>55</v>
      </c>
      <c r="E61" s="40" t="s">
        <v>2907</v>
      </c>
    </row>
    <row r="62" spans="1:5" ht="12.75">
      <c r="A62" t="s">
        <v>56</v>
      </c>
      <c r="E62" s="39" t="s">
        <v>5</v>
      </c>
    </row>
    <row r="63" spans="1:16" ht="25.5">
      <c r="A63" t="s">
        <v>49</v>
      </c>
      <c s="34" t="s">
        <v>105</v>
      </c>
      <c s="34" t="s">
        <v>2933</v>
      </c>
      <c s="35" t="s">
        <v>5</v>
      </c>
      <c s="6" t="s">
        <v>2934</v>
      </c>
      <c s="36" t="s">
        <v>80</v>
      </c>
      <c s="37">
        <v>1</v>
      </c>
      <c s="36">
        <v>0</v>
      </c>
      <c s="36">
        <f>ROUND(G63*H63,6)</f>
      </c>
      <c r="L63" s="38">
        <v>0</v>
      </c>
      <c s="32">
        <f>ROUND(ROUND(L63,2)*ROUND(G63,3),2)</f>
      </c>
      <c s="36" t="s">
        <v>53</v>
      </c>
      <c>
        <f>(M63*21)/100</f>
      </c>
      <c t="s">
        <v>27</v>
      </c>
    </row>
    <row r="64" spans="1:5" ht="12.75">
      <c r="A64" s="35" t="s">
        <v>54</v>
      </c>
      <c r="E64" s="39" t="s">
        <v>5</v>
      </c>
    </row>
    <row r="65" spans="1:5" ht="12.75">
      <c r="A65" s="35" t="s">
        <v>55</v>
      </c>
      <c r="E65" s="40" t="s">
        <v>2907</v>
      </c>
    </row>
    <row r="66" spans="1:5" ht="12.75">
      <c r="A66" t="s">
        <v>56</v>
      </c>
      <c r="E66" s="39" t="s">
        <v>5</v>
      </c>
    </row>
    <row r="67" spans="1:16" ht="25.5">
      <c r="A67" t="s">
        <v>49</v>
      </c>
      <c s="34" t="s">
        <v>109</v>
      </c>
      <c s="34" t="s">
        <v>2935</v>
      </c>
      <c s="35" t="s">
        <v>5</v>
      </c>
      <c s="6" t="s">
        <v>2936</v>
      </c>
      <c s="36" t="s">
        <v>80</v>
      </c>
      <c s="37">
        <v>1</v>
      </c>
      <c s="36">
        <v>0</v>
      </c>
      <c s="36">
        <f>ROUND(G67*H67,6)</f>
      </c>
      <c r="L67" s="38">
        <v>0</v>
      </c>
      <c s="32">
        <f>ROUND(ROUND(L67,2)*ROUND(G67,3),2)</f>
      </c>
      <c s="36" t="s">
        <v>53</v>
      </c>
      <c>
        <f>(M67*21)/100</f>
      </c>
      <c t="s">
        <v>27</v>
      </c>
    </row>
    <row r="68" spans="1:5" ht="12.75">
      <c r="A68" s="35" t="s">
        <v>54</v>
      </c>
      <c r="E68" s="39" t="s">
        <v>5</v>
      </c>
    </row>
    <row r="69" spans="1:5" ht="12.75">
      <c r="A69" s="35" t="s">
        <v>55</v>
      </c>
      <c r="E69" s="40" t="s">
        <v>2907</v>
      </c>
    </row>
    <row r="70" spans="1:5" ht="12.75">
      <c r="A70" t="s">
        <v>56</v>
      </c>
      <c r="E70" s="39" t="s">
        <v>5</v>
      </c>
    </row>
    <row r="71" spans="1:16" ht="25.5">
      <c r="A71" t="s">
        <v>49</v>
      </c>
      <c s="34" t="s">
        <v>113</v>
      </c>
      <c s="34" t="s">
        <v>2937</v>
      </c>
      <c s="35" t="s">
        <v>5</v>
      </c>
      <c s="6" t="s">
        <v>2938</v>
      </c>
      <c s="36" t="s">
        <v>80</v>
      </c>
      <c s="37">
        <v>1</v>
      </c>
      <c s="36">
        <v>0</v>
      </c>
      <c s="36">
        <f>ROUND(G71*H71,6)</f>
      </c>
      <c r="L71" s="38">
        <v>0</v>
      </c>
      <c s="32">
        <f>ROUND(ROUND(L71,2)*ROUND(G71,3),2)</f>
      </c>
      <c s="36" t="s">
        <v>53</v>
      </c>
      <c>
        <f>(M71*21)/100</f>
      </c>
      <c t="s">
        <v>27</v>
      </c>
    </row>
    <row r="72" spans="1:5" ht="12.75">
      <c r="A72" s="35" t="s">
        <v>54</v>
      </c>
      <c r="E72" s="39" t="s">
        <v>5</v>
      </c>
    </row>
    <row r="73" spans="1:5" ht="12.75">
      <c r="A73" s="35" t="s">
        <v>55</v>
      </c>
      <c r="E73" s="40" t="s">
        <v>2907</v>
      </c>
    </row>
    <row r="74" spans="1:5" ht="12.75">
      <c r="A74" t="s">
        <v>56</v>
      </c>
      <c r="E74" s="39" t="s">
        <v>5</v>
      </c>
    </row>
    <row r="75" spans="1:16" ht="25.5">
      <c r="A75" t="s">
        <v>49</v>
      </c>
      <c s="34" t="s">
        <v>117</v>
      </c>
      <c s="34" t="s">
        <v>2939</v>
      </c>
      <c s="35" t="s">
        <v>5</v>
      </c>
      <c s="6" t="s">
        <v>2940</v>
      </c>
      <c s="36" t="s">
        <v>80</v>
      </c>
      <c s="37">
        <v>1</v>
      </c>
      <c s="36">
        <v>0</v>
      </c>
      <c s="36">
        <f>ROUND(G75*H75,6)</f>
      </c>
      <c r="L75" s="38">
        <v>0</v>
      </c>
      <c s="32">
        <f>ROUND(ROUND(L75,2)*ROUND(G75,3),2)</f>
      </c>
      <c s="36" t="s">
        <v>53</v>
      </c>
      <c>
        <f>(M75*21)/100</f>
      </c>
      <c t="s">
        <v>27</v>
      </c>
    </row>
    <row r="76" spans="1:5" ht="12.75">
      <c r="A76" s="35" t="s">
        <v>54</v>
      </c>
      <c r="E76" s="39" t="s">
        <v>5</v>
      </c>
    </row>
    <row r="77" spans="1:5" ht="12.75">
      <c r="A77" s="35" t="s">
        <v>55</v>
      </c>
      <c r="E77" s="40" t="s">
        <v>2907</v>
      </c>
    </row>
    <row r="78" spans="1:5" ht="12.75">
      <c r="A78" t="s">
        <v>56</v>
      </c>
      <c r="E78" s="39" t="s">
        <v>5</v>
      </c>
    </row>
    <row r="79" spans="1:16" ht="25.5">
      <c r="A79" t="s">
        <v>49</v>
      </c>
      <c s="34" t="s">
        <v>120</v>
      </c>
      <c s="34" t="s">
        <v>2941</v>
      </c>
      <c s="35" t="s">
        <v>5</v>
      </c>
      <c s="6" t="s">
        <v>2942</v>
      </c>
      <c s="36" t="s">
        <v>80</v>
      </c>
      <c s="37">
        <v>1</v>
      </c>
      <c s="36">
        <v>0</v>
      </c>
      <c s="36">
        <f>ROUND(G79*H79,6)</f>
      </c>
      <c r="L79" s="38">
        <v>0</v>
      </c>
      <c s="32">
        <f>ROUND(ROUND(L79,2)*ROUND(G79,3),2)</f>
      </c>
      <c s="36" t="s">
        <v>53</v>
      </c>
      <c>
        <f>(M79*21)/100</f>
      </c>
      <c t="s">
        <v>27</v>
      </c>
    </row>
    <row r="80" spans="1:5" ht="12.75">
      <c r="A80" s="35" t="s">
        <v>54</v>
      </c>
      <c r="E80" s="39" t="s">
        <v>5</v>
      </c>
    </row>
    <row r="81" spans="1:5" ht="12.75">
      <c r="A81" s="35" t="s">
        <v>55</v>
      </c>
      <c r="E81" s="40" t="s">
        <v>2907</v>
      </c>
    </row>
    <row r="82" spans="1:5" ht="12.75">
      <c r="A82" t="s">
        <v>56</v>
      </c>
      <c r="E82" s="39" t="s">
        <v>5</v>
      </c>
    </row>
    <row r="83" spans="1:16" ht="25.5">
      <c r="A83" t="s">
        <v>49</v>
      </c>
      <c s="34" t="s">
        <v>125</v>
      </c>
      <c s="34" t="s">
        <v>2943</v>
      </c>
      <c s="35" t="s">
        <v>5</v>
      </c>
      <c s="6" t="s">
        <v>2944</v>
      </c>
      <c s="36" t="s">
        <v>80</v>
      </c>
      <c s="37">
        <v>1</v>
      </c>
      <c s="36">
        <v>0</v>
      </c>
      <c s="36">
        <f>ROUND(G83*H83,6)</f>
      </c>
      <c r="L83" s="38">
        <v>0</v>
      </c>
      <c s="32">
        <f>ROUND(ROUND(L83,2)*ROUND(G83,3),2)</f>
      </c>
      <c s="36" t="s">
        <v>53</v>
      </c>
      <c>
        <f>(M83*21)/100</f>
      </c>
      <c t="s">
        <v>27</v>
      </c>
    </row>
    <row r="84" spans="1:5" ht="12.75">
      <c r="A84" s="35" t="s">
        <v>54</v>
      </c>
      <c r="E84" s="39" t="s">
        <v>5</v>
      </c>
    </row>
    <row r="85" spans="1:5" ht="12.75">
      <c r="A85" s="35" t="s">
        <v>55</v>
      </c>
      <c r="E85" s="40" t="s">
        <v>2907</v>
      </c>
    </row>
    <row r="86" spans="1:5" ht="12.75">
      <c r="A86" t="s">
        <v>56</v>
      </c>
      <c r="E86" s="39" t="s">
        <v>5</v>
      </c>
    </row>
    <row r="87" spans="1:16" ht="25.5">
      <c r="A87" t="s">
        <v>49</v>
      </c>
      <c s="34" t="s">
        <v>128</v>
      </c>
      <c s="34" t="s">
        <v>2945</v>
      </c>
      <c s="35" t="s">
        <v>5</v>
      </c>
      <c s="6" t="s">
        <v>2946</v>
      </c>
      <c s="36" t="s">
        <v>80</v>
      </c>
      <c s="37">
        <v>1</v>
      </c>
      <c s="36">
        <v>0</v>
      </c>
      <c s="36">
        <f>ROUND(G87*H87,6)</f>
      </c>
      <c r="L87" s="38">
        <v>0</v>
      </c>
      <c s="32">
        <f>ROUND(ROUND(L87,2)*ROUND(G87,3),2)</f>
      </c>
      <c s="36" t="s">
        <v>53</v>
      </c>
      <c>
        <f>(M87*21)/100</f>
      </c>
      <c t="s">
        <v>27</v>
      </c>
    </row>
    <row r="88" spans="1:5" ht="12.75">
      <c r="A88" s="35" t="s">
        <v>54</v>
      </c>
      <c r="E88" s="39" t="s">
        <v>5</v>
      </c>
    </row>
    <row r="89" spans="1:5" ht="12.75">
      <c r="A89" s="35" t="s">
        <v>55</v>
      </c>
      <c r="E89" s="40" t="s">
        <v>2907</v>
      </c>
    </row>
    <row r="90" spans="1:5" ht="12.75">
      <c r="A90" t="s">
        <v>56</v>
      </c>
      <c r="E90" s="39" t="s">
        <v>5</v>
      </c>
    </row>
    <row r="91" spans="1:16" ht="12.75">
      <c r="A91" t="s">
        <v>49</v>
      </c>
      <c s="34" t="s">
        <v>131</v>
      </c>
      <c s="34" t="s">
        <v>2947</v>
      </c>
      <c s="35" t="s">
        <v>5</v>
      </c>
      <c s="6" t="s">
        <v>2948</v>
      </c>
      <c s="36" t="s">
        <v>65</v>
      </c>
      <c s="37">
        <v>77.5</v>
      </c>
      <c s="36">
        <v>0</v>
      </c>
      <c s="36">
        <f>ROUND(G91*H91,6)</f>
      </c>
      <c r="L91" s="38">
        <v>0</v>
      </c>
      <c s="32">
        <f>ROUND(ROUND(L91,2)*ROUND(G91,3),2)</f>
      </c>
      <c s="36" t="s">
        <v>53</v>
      </c>
      <c>
        <f>(M91*21)/100</f>
      </c>
      <c t="s">
        <v>27</v>
      </c>
    </row>
    <row r="92" spans="1:5" ht="12.75">
      <c r="A92" s="35" t="s">
        <v>54</v>
      </c>
      <c r="E92" s="39" t="s">
        <v>5</v>
      </c>
    </row>
    <row r="93" spans="1:5" ht="12.75">
      <c r="A93" s="35" t="s">
        <v>55</v>
      </c>
      <c r="E93" s="40" t="s">
        <v>2907</v>
      </c>
    </row>
    <row r="94" spans="1:5" ht="12.75">
      <c r="A94" t="s">
        <v>56</v>
      </c>
      <c r="E94" s="39" t="s">
        <v>5</v>
      </c>
    </row>
    <row r="95" spans="1:16" ht="12.75">
      <c r="A95" t="s">
        <v>49</v>
      </c>
      <c s="34" t="s">
        <v>135</v>
      </c>
      <c s="34" t="s">
        <v>2949</v>
      </c>
      <c s="35" t="s">
        <v>5</v>
      </c>
      <c s="6" t="s">
        <v>2950</v>
      </c>
      <c s="36" t="s">
        <v>80</v>
      </c>
      <c s="37">
        <v>7</v>
      </c>
      <c s="36">
        <v>0</v>
      </c>
      <c s="36">
        <f>ROUND(G95*H95,6)</f>
      </c>
      <c r="L95" s="38">
        <v>0</v>
      </c>
      <c s="32">
        <f>ROUND(ROUND(L95,2)*ROUND(G95,3),2)</f>
      </c>
      <c s="36" t="s">
        <v>53</v>
      </c>
      <c>
        <f>(M95*21)/100</f>
      </c>
      <c t="s">
        <v>27</v>
      </c>
    </row>
    <row r="96" spans="1:5" ht="12.75">
      <c r="A96" s="35" t="s">
        <v>54</v>
      </c>
      <c r="E96" s="39" t="s">
        <v>5</v>
      </c>
    </row>
    <row r="97" spans="1:5" ht="12.75">
      <c r="A97" s="35" t="s">
        <v>55</v>
      </c>
      <c r="E97" s="40" t="s">
        <v>2907</v>
      </c>
    </row>
    <row r="98" spans="1:5" ht="12.75">
      <c r="A98" t="s">
        <v>56</v>
      </c>
      <c r="E98" s="39" t="s">
        <v>5</v>
      </c>
    </row>
    <row r="99" spans="1:16" ht="12.75">
      <c r="A99" t="s">
        <v>49</v>
      </c>
      <c s="34" t="s">
        <v>139</v>
      </c>
      <c s="34" t="s">
        <v>2951</v>
      </c>
      <c s="35" t="s">
        <v>5</v>
      </c>
      <c s="6" t="s">
        <v>2952</v>
      </c>
      <c s="36" t="s">
        <v>80</v>
      </c>
      <c s="37">
        <v>2</v>
      </c>
      <c s="36">
        <v>0</v>
      </c>
      <c s="36">
        <f>ROUND(G99*H99,6)</f>
      </c>
      <c r="L99" s="38">
        <v>0</v>
      </c>
      <c s="32">
        <f>ROUND(ROUND(L99,2)*ROUND(G99,3),2)</f>
      </c>
      <c s="36" t="s">
        <v>53</v>
      </c>
      <c>
        <f>(M99*21)/100</f>
      </c>
      <c t="s">
        <v>27</v>
      </c>
    </row>
    <row r="100" spans="1:5" ht="12.75">
      <c r="A100" s="35" t="s">
        <v>54</v>
      </c>
      <c r="E100" s="39" t="s">
        <v>5</v>
      </c>
    </row>
    <row r="101" spans="1:5" ht="12.75">
      <c r="A101" s="35" t="s">
        <v>55</v>
      </c>
      <c r="E101" s="40" t="s">
        <v>2907</v>
      </c>
    </row>
    <row r="102" spans="1:5" ht="127.5">
      <c r="A102" t="s">
        <v>56</v>
      </c>
      <c r="E102" s="39" t="s">
        <v>2953</v>
      </c>
    </row>
    <row r="103" spans="1:16" ht="12.75">
      <c r="A103" t="s">
        <v>49</v>
      </c>
      <c s="34" t="s">
        <v>143</v>
      </c>
      <c s="34" t="s">
        <v>2954</v>
      </c>
      <c s="35" t="s">
        <v>5</v>
      </c>
      <c s="6" t="s">
        <v>2955</v>
      </c>
      <c s="36" t="s">
        <v>80</v>
      </c>
      <c s="37">
        <v>2</v>
      </c>
      <c s="36">
        <v>0</v>
      </c>
      <c s="36">
        <f>ROUND(G103*H103,6)</f>
      </c>
      <c r="L103" s="38">
        <v>0</v>
      </c>
      <c s="32">
        <f>ROUND(ROUND(L103,2)*ROUND(G103,3),2)</f>
      </c>
      <c s="36" t="s">
        <v>53</v>
      </c>
      <c>
        <f>(M103*21)/100</f>
      </c>
      <c t="s">
        <v>27</v>
      </c>
    </row>
    <row r="104" spans="1:5" ht="12.75">
      <c r="A104" s="35" t="s">
        <v>54</v>
      </c>
      <c r="E104" s="39" t="s">
        <v>5</v>
      </c>
    </row>
    <row r="105" spans="1:5" ht="12.75">
      <c r="A105" s="35" t="s">
        <v>55</v>
      </c>
      <c r="E105" s="40" t="s">
        <v>2907</v>
      </c>
    </row>
    <row r="106" spans="1:5" ht="12.75">
      <c r="A106" t="s">
        <v>56</v>
      </c>
      <c r="E106" s="39" t="s">
        <v>5</v>
      </c>
    </row>
    <row r="107" spans="1:16" ht="12.75">
      <c r="A107" t="s">
        <v>49</v>
      </c>
      <c s="34" t="s">
        <v>146</v>
      </c>
      <c s="34" t="s">
        <v>2956</v>
      </c>
      <c s="35" t="s">
        <v>5</v>
      </c>
      <c s="6" t="s">
        <v>2957</v>
      </c>
      <c s="36" t="s">
        <v>80</v>
      </c>
      <c s="37">
        <v>2</v>
      </c>
      <c s="36">
        <v>0</v>
      </c>
      <c s="36">
        <f>ROUND(G107*H107,6)</f>
      </c>
      <c r="L107" s="38">
        <v>0</v>
      </c>
      <c s="32">
        <f>ROUND(ROUND(L107,2)*ROUND(G107,3),2)</f>
      </c>
      <c s="36" t="s">
        <v>53</v>
      </c>
      <c>
        <f>(M107*21)/100</f>
      </c>
      <c t="s">
        <v>27</v>
      </c>
    </row>
    <row r="108" spans="1:5" ht="12.75">
      <c r="A108" s="35" t="s">
        <v>54</v>
      </c>
      <c r="E108" s="39" t="s">
        <v>5</v>
      </c>
    </row>
    <row r="109" spans="1:5" ht="12.75">
      <c r="A109" s="35" t="s">
        <v>55</v>
      </c>
      <c r="E109" s="40" t="s">
        <v>2907</v>
      </c>
    </row>
    <row r="110" spans="1:5" ht="12.75">
      <c r="A110" t="s">
        <v>56</v>
      </c>
      <c r="E110" s="39" t="s">
        <v>5</v>
      </c>
    </row>
    <row r="111" spans="1:16" ht="12.75">
      <c r="A111" t="s">
        <v>49</v>
      </c>
      <c s="34" t="s">
        <v>149</v>
      </c>
      <c s="34" t="s">
        <v>2958</v>
      </c>
      <c s="35" t="s">
        <v>5</v>
      </c>
      <c s="6" t="s">
        <v>2959</v>
      </c>
      <c s="36" t="s">
        <v>1700</v>
      </c>
      <c s="37">
        <v>100</v>
      </c>
      <c s="36">
        <v>0</v>
      </c>
      <c s="36">
        <f>ROUND(G111*H111,6)</f>
      </c>
      <c r="L111" s="38">
        <v>0</v>
      </c>
      <c s="32">
        <f>ROUND(ROUND(L111,2)*ROUND(G111,3),2)</f>
      </c>
      <c s="36" t="s">
        <v>53</v>
      </c>
      <c>
        <f>(M111*21)/100</f>
      </c>
      <c t="s">
        <v>27</v>
      </c>
    </row>
    <row r="112" spans="1:5" ht="12.75">
      <c r="A112" s="35" t="s">
        <v>54</v>
      </c>
      <c r="E112" s="39" t="s">
        <v>5</v>
      </c>
    </row>
    <row r="113" spans="1:5" ht="12.75">
      <c r="A113" s="35" t="s">
        <v>55</v>
      </c>
      <c r="E113" s="40" t="s">
        <v>2907</v>
      </c>
    </row>
    <row r="114" spans="1:5" ht="12.75">
      <c r="A114" t="s">
        <v>56</v>
      </c>
      <c r="E114" s="39" t="s">
        <v>5</v>
      </c>
    </row>
    <row r="115" spans="1:16" ht="25.5">
      <c r="A115" t="s">
        <v>49</v>
      </c>
      <c s="34" t="s">
        <v>152</v>
      </c>
      <c s="34" t="s">
        <v>2960</v>
      </c>
      <c s="35" t="s">
        <v>5</v>
      </c>
      <c s="6" t="s">
        <v>2961</v>
      </c>
      <c s="36" t="s">
        <v>80</v>
      </c>
      <c s="37">
        <v>3</v>
      </c>
      <c s="36">
        <v>0</v>
      </c>
      <c s="36">
        <f>ROUND(G115*H115,6)</f>
      </c>
      <c r="L115" s="38">
        <v>0</v>
      </c>
      <c s="32">
        <f>ROUND(ROUND(L115,2)*ROUND(G115,3),2)</f>
      </c>
      <c s="36" t="s">
        <v>53</v>
      </c>
      <c>
        <f>(M115*21)/100</f>
      </c>
      <c t="s">
        <v>27</v>
      </c>
    </row>
    <row r="116" spans="1:5" ht="12.75">
      <c r="A116" s="35" t="s">
        <v>54</v>
      </c>
      <c r="E116" s="39" t="s">
        <v>5</v>
      </c>
    </row>
    <row r="117" spans="1:5" ht="12.75">
      <c r="A117" s="35" t="s">
        <v>55</v>
      </c>
      <c r="E117" s="40" t="s">
        <v>2907</v>
      </c>
    </row>
    <row r="118" spans="1:5" ht="12.75">
      <c r="A118" t="s">
        <v>56</v>
      </c>
      <c r="E118" s="39" t="s">
        <v>5</v>
      </c>
    </row>
    <row r="119" spans="1:16" ht="25.5">
      <c r="A119" t="s">
        <v>49</v>
      </c>
      <c s="34" t="s">
        <v>156</v>
      </c>
      <c s="34" t="s">
        <v>2962</v>
      </c>
      <c s="35" t="s">
        <v>5</v>
      </c>
      <c s="6" t="s">
        <v>2963</v>
      </c>
      <c s="36" t="s">
        <v>277</v>
      </c>
      <c s="37">
        <v>28</v>
      </c>
      <c s="36">
        <v>0</v>
      </c>
      <c s="36">
        <f>ROUND(G119*H119,6)</f>
      </c>
      <c r="L119" s="38">
        <v>0</v>
      </c>
      <c s="32">
        <f>ROUND(ROUND(L119,2)*ROUND(G119,3),2)</f>
      </c>
      <c s="36" t="s">
        <v>53</v>
      </c>
      <c>
        <f>(M119*21)/100</f>
      </c>
      <c t="s">
        <v>27</v>
      </c>
    </row>
    <row r="120" spans="1:5" ht="12.75">
      <c r="A120" s="35" t="s">
        <v>54</v>
      </c>
      <c r="E120" s="39" t="s">
        <v>5</v>
      </c>
    </row>
    <row r="121" spans="1:5" ht="12.75">
      <c r="A121" s="35" t="s">
        <v>55</v>
      </c>
      <c r="E121" s="40" t="s">
        <v>2907</v>
      </c>
    </row>
    <row r="122" spans="1:5" ht="12.75">
      <c r="A122" t="s">
        <v>56</v>
      </c>
      <c r="E122" s="39" t="s">
        <v>5</v>
      </c>
    </row>
    <row r="123" spans="1:13" ht="12.75">
      <c r="A123" t="s">
        <v>46</v>
      </c>
      <c r="C123" s="31" t="s">
        <v>2964</v>
      </c>
      <c r="E123" s="33" t="s">
        <v>2965</v>
      </c>
      <c r="J123" s="32">
        <f>0</f>
      </c>
      <c s="32">
        <f>0</f>
      </c>
      <c s="32">
        <f>0+L124+L128+L132+L136+L140+L144+L148+L152+L156+L160+L164+L168+L172+L176+L180+L184+L188+L192+L196+L200+L204+L208+L212+L216+L220+L224+L228+L232+L236</f>
      </c>
      <c s="32">
        <f>0+M124+M128+M132+M136+M140+M144+M148+M152+M156+M160+M164+M168+M172+M176+M180+M184+M188+M192+M196+M200+M204+M208+M212+M216+M220+M224+M228+M232+M236</f>
      </c>
    </row>
    <row r="124" spans="1:16" ht="12.75">
      <c r="A124" t="s">
        <v>49</v>
      </c>
      <c s="34" t="s">
        <v>159</v>
      </c>
      <c s="34" t="s">
        <v>2966</v>
      </c>
      <c s="35" t="s">
        <v>5</v>
      </c>
      <c s="6" t="s">
        <v>2967</v>
      </c>
      <c s="36" t="s">
        <v>80</v>
      </c>
      <c s="37">
        <v>16</v>
      </c>
      <c s="36">
        <v>0</v>
      </c>
      <c s="36">
        <f>ROUND(G124*H124,6)</f>
      </c>
      <c r="L124" s="38">
        <v>0</v>
      </c>
      <c s="32">
        <f>ROUND(ROUND(L124,2)*ROUND(G124,3),2)</f>
      </c>
      <c s="36" t="s">
        <v>53</v>
      </c>
      <c>
        <f>(M124*21)/100</f>
      </c>
      <c t="s">
        <v>27</v>
      </c>
    </row>
    <row r="125" spans="1:5" ht="12.75">
      <c r="A125" s="35" t="s">
        <v>54</v>
      </c>
      <c r="E125" s="39" t="s">
        <v>5</v>
      </c>
    </row>
    <row r="126" spans="1:5" ht="12.75">
      <c r="A126" s="35" t="s">
        <v>55</v>
      </c>
      <c r="E126" s="40" t="s">
        <v>2907</v>
      </c>
    </row>
    <row r="127" spans="1:5" ht="12.75">
      <c r="A127" t="s">
        <v>56</v>
      </c>
      <c r="E127" s="39" t="s">
        <v>5</v>
      </c>
    </row>
    <row r="128" spans="1:16" ht="12.75">
      <c r="A128" t="s">
        <v>49</v>
      </c>
      <c s="34" t="s">
        <v>163</v>
      </c>
      <c s="34" t="s">
        <v>2968</v>
      </c>
      <c s="35" t="s">
        <v>5</v>
      </c>
      <c s="6" t="s">
        <v>2969</v>
      </c>
      <c s="36" t="s">
        <v>80</v>
      </c>
      <c s="37">
        <v>60</v>
      </c>
      <c s="36">
        <v>0</v>
      </c>
      <c s="36">
        <f>ROUND(G128*H128,6)</f>
      </c>
      <c r="L128" s="38">
        <v>0</v>
      </c>
      <c s="32">
        <f>ROUND(ROUND(L128,2)*ROUND(G128,3),2)</f>
      </c>
      <c s="36" t="s">
        <v>53</v>
      </c>
      <c>
        <f>(M128*21)/100</f>
      </c>
      <c t="s">
        <v>27</v>
      </c>
    </row>
    <row r="129" spans="1:5" ht="12.75">
      <c r="A129" s="35" t="s">
        <v>54</v>
      </c>
      <c r="E129" s="39" t="s">
        <v>5</v>
      </c>
    </row>
    <row r="130" spans="1:5" ht="12.75">
      <c r="A130" s="35" t="s">
        <v>55</v>
      </c>
      <c r="E130" s="40" t="s">
        <v>2907</v>
      </c>
    </row>
    <row r="131" spans="1:5" ht="12.75">
      <c r="A131" t="s">
        <v>56</v>
      </c>
      <c r="E131" s="39" t="s">
        <v>5</v>
      </c>
    </row>
    <row r="132" spans="1:16" ht="12.75">
      <c r="A132" t="s">
        <v>49</v>
      </c>
      <c s="34" t="s">
        <v>167</v>
      </c>
      <c s="34" t="s">
        <v>2970</v>
      </c>
      <c s="35" t="s">
        <v>5</v>
      </c>
      <c s="6" t="s">
        <v>2971</v>
      </c>
      <c s="36" t="s">
        <v>80</v>
      </c>
      <c s="37">
        <v>1</v>
      </c>
      <c s="36">
        <v>0</v>
      </c>
      <c s="36">
        <f>ROUND(G132*H132,6)</f>
      </c>
      <c r="L132" s="38">
        <v>0</v>
      </c>
      <c s="32">
        <f>ROUND(ROUND(L132,2)*ROUND(G132,3),2)</f>
      </c>
      <c s="36" t="s">
        <v>53</v>
      </c>
      <c>
        <f>(M132*21)/100</f>
      </c>
      <c t="s">
        <v>27</v>
      </c>
    </row>
    <row r="133" spans="1:5" ht="12.75">
      <c r="A133" s="35" t="s">
        <v>54</v>
      </c>
      <c r="E133" s="39" t="s">
        <v>5</v>
      </c>
    </row>
    <row r="134" spans="1:5" ht="12.75">
      <c r="A134" s="35" t="s">
        <v>55</v>
      </c>
      <c r="E134" s="40" t="s">
        <v>2907</v>
      </c>
    </row>
    <row r="135" spans="1:5" ht="12.75">
      <c r="A135" t="s">
        <v>56</v>
      </c>
      <c r="E135" s="39" t="s">
        <v>5</v>
      </c>
    </row>
    <row r="136" spans="1:16" ht="12.75">
      <c r="A136" t="s">
        <v>49</v>
      </c>
      <c s="34" t="s">
        <v>170</v>
      </c>
      <c s="34" t="s">
        <v>2972</v>
      </c>
      <c s="35" t="s">
        <v>5</v>
      </c>
      <c s="6" t="s">
        <v>2973</v>
      </c>
      <c s="36" t="s">
        <v>80</v>
      </c>
      <c s="37">
        <v>6</v>
      </c>
      <c s="36">
        <v>0</v>
      </c>
      <c s="36">
        <f>ROUND(G136*H136,6)</f>
      </c>
      <c r="L136" s="38">
        <v>0</v>
      </c>
      <c s="32">
        <f>ROUND(ROUND(L136,2)*ROUND(G136,3),2)</f>
      </c>
      <c s="36" t="s">
        <v>53</v>
      </c>
      <c>
        <f>(M136*21)/100</f>
      </c>
      <c t="s">
        <v>27</v>
      </c>
    </row>
    <row r="137" spans="1:5" ht="12.75">
      <c r="A137" s="35" t="s">
        <v>54</v>
      </c>
      <c r="E137" s="39" t="s">
        <v>5</v>
      </c>
    </row>
    <row r="138" spans="1:5" ht="12.75">
      <c r="A138" s="35" t="s">
        <v>55</v>
      </c>
      <c r="E138" s="40" t="s">
        <v>2907</v>
      </c>
    </row>
    <row r="139" spans="1:5" ht="12.75">
      <c r="A139" t="s">
        <v>56</v>
      </c>
      <c r="E139" s="39" t="s">
        <v>5</v>
      </c>
    </row>
    <row r="140" spans="1:16" ht="12.75">
      <c r="A140" t="s">
        <v>49</v>
      </c>
      <c s="34" t="s">
        <v>174</v>
      </c>
      <c s="34" t="s">
        <v>2974</v>
      </c>
      <c s="35" t="s">
        <v>5</v>
      </c>
      <c s="6" t="s">
        <v>2975</v>
      </c>
      <c s="36" t="s">
        <v>80</v>
      </c>
      <c s="37">
        <v>2</v>
      </c>
      <c s="36">
        <v>0</v>
      </c>
      <c s="36">
        <f>ROUND(G140*H140,6)</f>
      </c>
      <c r="L140" s="38">
        <v>0</v>
      </c>
      <c s="32">
        <f>ROUND(ROUND(L140,2)*ROUND(G140,3),2)</f>
      </c>
      <c s="36" t="s">
        <v>53</v>
      </c>
      <c>
        <f>(M140*21)/100</f>
      </c>
      <c t="s">
        <v>27</v>
      </c>
    </row>
    <row r="141" spans="1:5" ht="12.75">
      <c r="A141" s="35" t="s">
        <v>54</v>
      </c>
      <c r="E141" s="39" t="s">
        <v>5</v>
      </c>
    </row>
    <row r="142" spans="1:5" ht="12.75">
      <c r="A142" s="35" t="s">
        <v>55</v>
      </c>
      <c r="E142" s="40" t="s">
        <v>2907</v>
      </c>
    </row>
    <row r="143" spans="1:5" ht="12.75">
      <c r="A143" t="s">
        <v>56</v>
      </c>
      <c r="E143" s="39" t="s">
        <v>5</v>
      </c>
    </row>
    <row r="144" spans="1:16" ht="12.75">
      <c r="A144" t="s">
        <v>49</v>
      </c>
      <c s="34" t="s">
        <v>178</v>
      </c>
      <c s="34" t="s">
        <v>2976</v>
      </c>
      <c s="35" t="s">
        <v>5</v>
      </c>
      <c s="6" t="s">
        <v>2977</v>
      </c>
      <c s="36" t="s">
        <v>80</v>
      </c>
      <c s="37">
        <v>18</v>
      </c>
      <c s="36">
        <v>0</v>
      </c>
      <c s="36">
        <f>ROUND(G144*H144,6)</f>
      </c>
      <c r="L144" s="38">
        <v>0</v>
      </c>
      <c s="32">
        <f>ROUND(ROUND(L144,2)*ROUND(G144,3),2)</f>
      </c>
      <c s="36" t="s">
        <v>53</v>
      </c>
      <c>
        <f>(M144*21)/100</f>
      </c>
      <c t="s">
        <v>27</v>
      </c>
    </row>
    <row r="145" spans="1:5" ht="12.75">
      <c r="A145" s="35" t="s">
        <v>54</v>
      </c>
      <c r="E145" s="39" t="s">
        <v>5</v>
      </c>
    </row>
    <row r="146" spans="1:5" ht="12.75">
      <c r="A146" s="35" t="s">
        <v>55</v>
      </c>
      <c r="E146" s="40" t="s">
        <v>2907</v>
      </c>
    </row>
    <row r="147" spans="1:5" ht="12.75">
      <c r="A147" t="s">
        <v>56</v>
      </c>
      <c r="E147" s="39" t="s">
        <v>5</v>
      </c>
    </row>
    <row r="148" spans="1:16" ht="12.75">
      <c r="A148" t="s">
        <v>49</v>
      </c>
      <c s="34" t="s">
        <v>182</v>
      </c>
      <c s="34" t="s">
        <v>2978</v>
      </c>
      <c s="35" t="s">
        <v>5</v>
      </c>
      <c s="6" t="s">
        <v>2979</v>
      </c>
      <c s="36" t="s">
        <v>80</v>
      </c>
      <c s="37">
        <v>2</v>
      </c>
      <c s="36">
        <v>0</v>
      </c>
      <c s="36">
        <f>ROUND(G148*H148,6)</f>
      </c>
      <c r="L148" s="38">
        <v>0</v>
      </c>
      <c s="32">
        <f>ROUND(ROUND(L148,2)*ROUND(G148,3),2)</f>
      </c>
      <c s="36" t="s">
        <v>53</v>
      </c>
      <c>
        <f>(M148*21)/100</f>
      </c>
      <c t="s">
        <v>27</v>
      </c>
    </row>
    <row r="149" spans="1:5" ht="12.75">
      <c r="A149" s="35" t="s">
        <v>54</v>
      </c>
      <c r="E149" s="39" t="s">
        <v>5</v>
      </c>
    </row>
    <row r="150" spans="1:5" ht="12.75">
      <c r="A150" s="35" t="s">
        <v>55</v>
      </c>
      <c r="E150" s="40" t="s">
        <v>2907</v>
      </c>
    </row>
    <row r="151" spans="1:5" ht="12.75">
      <c r="A151" t="s">
        <v>56</v>
      </c>
      <c r="E151" s="39" t="s">
        <v>5</v>
      </c>
    </row>
    <row r="152" spans="1:16" ht="12.75">
      <c r="A152" t="s">
        <v>49</v>
      </c>
      <c s="34" t="s">
        <v>186</v>
      </c>
      <c s="34" t="s">
        <v>2980</v>
      </c>
      <c s="35" t="s">
        <v>5</v>
      </c>
      <c s="6" t="s">
        <v>2981</v>
      </c>
      <c s="36" t="s">
        <v>80</v>
      </c>
      <c s="37">
        <v>4</v>
      </c>
      <c s="36">
        <v>0</v>
      </c>
      <c s="36">
        <f>ROUND(G152*H152,6)</f>
      </c>
      <c r="L152" s="38">
        <v>0</v>
      </c>
      <c s="32">
        <f>ROUND(ROUND(L152,2)*ROUND(G152,3),2)</f>
      </c>
      <c s="36" t="s">
        <v>53</v>
      </c>
      <c>
        <f>(M152*21)/100</f>
      </c>
      <c t="s">
        <v>27</v>
      </c>
    </row>
    <row r="153" spans="1:5" ht="12.75">
      <c r="A153" s="35" t="s">
        <v>54</v>
      </c>
      <c r="E153" s="39" t="s">
        <v>5</v>
      </c>
    </row>
    <row r="154" spans="1:5" ht="12.75">
      <c r="A154" s="35" t="s">
        <v>55</v>
      </c>
      <c r="E154" s="40" t="s">
        <v>2907</v>
      </c>
    </row>
    <row r="155" spans="1:5" ht="12.75">
      <c r="A155" t="s">
        <v>56</v>
      </c>
      <c r="E155" s="39" t="s">
        <v>5</v>
      </c>
    </row>
    <row r="156" spans="1:16" ht="12.75">
      <c r="A156" t="s">
        <v>49</v>
      </c>
      <c s="34" t="s">
        <v>190</v>
      </c>
      <c s="34" t="s">
        <v>2982</v>
      </c>
      <c s="35" t="s">
        <v>5</v>
      </c>
      <c s="6" t="s">
        <v>2983</v>
      </c>
      <c s="36" t="s">
        <v>80</v>
      </c>
      <c s="37">
        <v>1</v>
      </c>
      <c s="36">
        <v>0</v>
      </c>
      <c s="36">
        <f>ROUND(G156*H156,6)</f>
      </c>
      <c r="L156" s="38">
        <v>0</v>
      </c>
      <c s="32">
        <f>ROUND(ROUND(L156,2)*ROUND(G156,3),2)</f>
      </c>
      <c s="36" t="s">
        <v>53</v>
      </c>
      <c>
        <f>(M156*21)/100</f>
      </c>
      <c t="s">
        <v>27</v>
      </c>
    </row>
    <row r="157" spans="1:5" ht="12.75">
      <c r="A157" s="35" t="s">
        <v>54</v>
      </c>
      <c r="E157" s="39" t="s">
        <v>5</v>
      </c>
    </row>
    <row r="158" spans="1:5" ht="12.75">
      <c r="A158" s="35" t="s">
        <v>55</v>
      </c>
      <c r="E158" s="40" t="s">
        <v>2907</v>
      </c>
    </row>
    <row r="159" spans="1:5" ht="12.75">
      <c r="A159" t="s">
        <v>56</v>
      </c>
      <c r="E159" s="39" t="s">
        <v>5</v>
      </c>
    </row>
    <row r="160" spans="1:16" ht="12.75">
      <c r="A160" t="s">
        <v>49</v>
      </c>
      <c s="34" t="s">
        <v>194</v>
      </c>
      <c s="34" t="s">
        <v>2984</v>
      </c>
      <c s="35" t="s">
        <v>5</v>
      </c>
      <c s="6" t="s">
        <v>2985</v>
      </c>
      <c s="36" t="s">
        <v>80</v>
      </c>
      <c s="37">
        <v>4</v>
      </c>
      <c s="36">
        <v>0</v>
      </c>
      <c s="36">
        <f>ROUND(G160*H160,6)</f>
      </c>
      <c r="L160" s="38">
        <v>0</v>
      </c>
      <c s="32">
        <f>ROUND(ROUND(L160,2)*ROUND(G160,3),2)</f>
      </c>
      <c s="36" t="s">
        <v>53</v>
      </c>
      <c>
        <f>(M160*21)/100</f>
      </c>
      <c t="s">
        <v>27</v>
      </c>
    </row>
    <row r="161" spans="1:5" ht="12.75">
      <c r="A161" s="35" t="s">
        <v>54</v>
      </c>
      <c r="E161" s="39" t="s">
        <v>5</v>
      </c>
    </row>
    <row r="162" spans="1:5" ht="12.75">
      <c r="A162" s="35" t="s">
        <v>55</v>
      </c>
      <c r="E162" s="40" t="s">
        <v>2907</v>
      </c>
    </row>
    <row r="163" spans="1:5" ht="12.75">
      <c r="A163" t="s">
        <v>56</v>
      </c>
      <c r="E163" s="39" t="s">
        <v>5</v>
      </c>
    </row>
    <row r="164" spans="1:16" ht="12.75">
      <c r="A164" t="s">
        <v>49</v>
      </c>
      <c s="34" t="s">
        <v>198</v>
      </c>
      <c s="34" t="s">
        <v>2986</v>
      </c>
      <c s="35" t="s">
        <v>5</v>
      </c>
      <c s="6" t="s">
        <v>2987</v>
      </c>
      <c s="36" t="s">
        <v>80</v>
      </c>
      <c s="37">
        <v>3</v>
      </c>
      <c s="36">
        <v>0</v>
      </c>
      <c s="36">
        <f>ROUND(G164*H164,6)</f>
      </c>
      <c r="L164" s="38">
        <v>0</v>
      </c>
      <c s="32">
        <f>ROUND(ROUND(L164,2)*ROUND(G164,3),2)</f>
      </c>
      <c s="36" t="s">
        <v>53</v>
      </c>
      <c>
        <f>(M164*21)/100</f>
      </c>
      <c t="s">
        <v>27</v>
      </c>
    </row>
    <row r="165" spans="1:5" ht="12.75">
      <c r="A165" s="35" t="s">
        <v>54</v>
      </c>
      <c r="E165" s="39" t="s">
        <v>5</v>
      </c>
    </row>
    <row r="166" spans="1:5" ht="12.75">
      <c r="A166" s="35" t="s">
        <v>55</v>
      </c>
      <c r="E166" s="40" t="s">
        <v>2907</v>
      </c>
    </row>
    <row r="167" spans="1:5" ht="12.75">
      <c r="A167" t="s">
        <v>56</v>
      </c>
      <c r="E167" s="39" t="s">
        <v>5</v>
      </c>
    </row>
    <row r="168" spans="1:16" ht="12.75">
      <c r="A168" t="s">
        <v>49</v>
      </c>
      <c s="34" t="s">
        <v>202</v>
      </c>
      <c s="34" t="s">
        <v>2988</v>
      </c>
      <c s="35" t="s">
        <v>5</v>
      </c>
      <c s="6" t="s">
        <v>2989</v>
      </c>
      <c s="36" t="s">
        <v>80</v>
      </c>
      <c s="37">
        <v>3</v>
      </c>
      <c s="36">
        <v>0</v>
      </c>
      <c s="36">
        <f>ROUND(G168*H168,6)</f>
      </c>
      <c r="L168" s="38">
        <v>0</v>
      </c>
      <c s="32">
        <f>ROUND(ROUND(L168,2)*ROUND(G168,3),2)</f>
      </c>
      <c s="36" t="s">
        <v>53</v>
      </c>
      <c>
        <f>(M168*21)/100</f>
      </c>
      <c t="s">
        <v>27</v>
      </c>
    </row>
    <row r="169" spans="1:5" ht="12.75">
      <c r="A169" s="35" t="s">
        <v>54</v>
      </c>
      <c r="E169" s="39" t="s">
        <v>5</v>
      </c>
    </row>
    <row r="170" spans="1:5" ht="12.75">
      <c r="A170" s="35" t="s">
        <v>55</v>
      </c>
      <c r="E170" s="40" t="s">
        <v>2907</v>
      </c>
    </row>
    <row r="171" spans="1:5" ht="12.75">
      <c r="A171" t="s">
        <v>56</v>
      </c>
      <c r="E171" s="39" t="s">
        <v>5</v>
      </c>
    </row>
    <row r="172" spans="1:16" ht="12.75">
      <c r="A172" t="s">
        <v>49</v>
      </c>
      <c s="34" t="s">
        <v>206</v>
      </c>
      <c s="34" t="s">
        <v>2990</v>
      </c>
      <c s="35" t="s">
        <v>5</v>
      </c>
      <c s="6" t="s">
        <v>2991</v>
      </c>
      <c s="36" t="s">
        <v>80</v>
      </c>
      <c s="37">
        <v>6</v>
      </c>
      <c s="36">
        <v>0</v>
      </c>
      <c s="36">
        <f>ROUND(G172*H172,6)</f>
      </c>
      <c r="L172" s="38">
        <v>0</v>
      </c>
      <c s="32">
        <f>ROUND(ROUND(L172,2)*ROUND(G172,3),2)</f>
      </c>
      <c s="36" t="s">
        <v>53</v>
      </c>
      <c>
        <f>(M172*21)/100</f>
      </c>
      <c t="s">
        <v>27</v>
      </c>
    </row>
    <row r="173" spans="1:5" ht="12.75">
      <c r="A173" s="35" t="s">
        <v>54</v>
      </c>
      <c r="E173" s="39" t="s">
        <v>5</v>
      </c>
    </row>
    <row r="174" spans="1:5" ht="12.75">
      <c r="A174" s="35" t="s">
        <v>55</v>
      </c>
      <c r="E174" s="40" t="s">
        <v>2907</v>
      </c>
    </row>
    <row r="175" spans="1:5" ht="12.75">
      <c r="A175" t="s">
        <v>56</v>
      </c>
      <c r="E175" s="39" t="s">
        <v>5</v>
      </c>
    </row>
    <row r="176" spans="1:16" ht="12.75">
      <c r="A176" t="s">
        <v>49</v>
      </c>
      <c s="34" t="s">
        <v>210</v>
      </c>
      <c s="34" t="s">
        <v>2992</v>
      </c>
      <c s="35" t="s">
        <v>5</v>
      </c>
      <c s="6" t="s">
        <v>2993</v>
      </c>
      <c s="36" t="s">
        <v>65</v>
      </c>
      <c s="37">
        <v>46.9</v>
      </c>
      <c s="36">
        <v>0</v>
      </c>
      <c s="36">
        <f>ROUND(G176*H176,6)</f>
      </c>
      <c r="L176" s="38">
        <v>0</v>
      </c>
      <c s="32">
        <f>ROUND(ROUND(L176,2)*ROUND(G176,3),2)</f>
      </c>
      <c s="36" t="s">
        <v>53</v>
      </c>
      <c>
        <f>(M176*21)/100</f>
      </c>
      <c t="s">
        <v>27</v>
      </c>
    </row>
    <row r="177" spans="1:5" ht="12.75">
      <c r="A177" s="35" t="s">
        <v>54</v>
      </c>
      <c r="E177" s="39" t="s">
        <v>5</v>
      </c>
    </row>
    <row r="178" spans="1:5" ht="12.75">
      <c r="A178" s="35" t="s">
        <v>55</v>
      </c>
      <c r="E178" s="40" t="s">
        <v>2907</v>
      </c>
    </row>
    <row r="179" spans="1:5" ht="12.75">
      <c r="A179" t="s">
        <v>56</v>
      </c>
      <c r="E179" s="39" t="s">
        <v>5</v>
      </c>
    </row>
    <row r="180" spans="1:16" ht="12.75">
      <c r="A180" t="s">
        <v>49</v>
      </c>
      <c s="34" t="s">
        <v>214</v>
      </c>
      <c s="34" t="s">
        <v>2994</v>
      </c>
      <c s="35" t="s">
        <v>5</v>
      </c>
      <c s="6" t="s">
        <v>2995</v>
      </c>
      <c s="36" t="s">
        <v>80</v>
      </c>
      <c s="37">
        <v>2</v>
      </c>
      <c s="36">
        <v>0</v>
      </c>
      <c s="36">
        <f>ROUND(G180*H180,6)</f>
      </c>
      <c r="L180" s="38">
        <v>0</v>
      </c>
      <c s="32">
        <f>ROUND(ROUND(L180,2)*ROUND(G180,3),2)</f>
      </c>
      <c s="36" t="s">
        <v>53</v>
      </c>
      <c>
        <f>(M180*21)/100</f>
      </c>
      <c t="s">
        <v>27</v>
      </c>
    </row>
    <row r="181" spans="1:5" ht="12.75">
      <c r="A181" s="35" t="s">
        <v>54</v>
      </c>
      <c r="E181" s="39" t="s">
        <v>5</v>
      </c>
    </row>
    <row r="182" spans="1:5" ht="12.75">
      <c r="A182" s="35" t="s">
        <v>55</v>
      </c>
      <c r="E182" s="40" t="s">
        <v>2907</v>
      </c>
    </row>
    <row r="183" spans="1:5" ht="12.75">
      <c r="A183" t="s">
        <v>56</v>
      </c>
      <c r="E183" s="39" t="s">
        <v>5</v>
      </c>
    </row>
    <row r="184" spans="1:16" ht="12.75">
      <c r="A184" t="s">
        <v>49</v>
      </c>
      <c s="34" t="s">
        <v>218</v>
      </c>
      <c s="34" t="s">
        <v>2996</v>
      </c>
      <c s="35" t="s">
        <v>5</v>
      </c>
      <c s="6" t="s">
        <v>2997</v>
      </c>
      <c s="36" t="s">
        <v>80</v>
      </c>
      <c s="37">
        <v>1</v>
      </c>
      <c s="36">
        <v>0</v>
      </c>
      <c s="36">
        <f>ROUND(G184*H184,6)</f>
      </c>
      <c r="L184" s="38">
        <v>0</v>
      </c>
      <c s="32">
        <f>ROUND(ROUND(L184,2)*ROUND(G184,3),2)</f>
      </c>
      <c s="36" t="s">
        <v>53</v>
      </c>
      <c>
        <f>(M184*21)/100</f>
      </c>
      <c t="s">
        <v>27</v>
      </c>
    </row>
    <row r="185" spans="1:5" ht="12.75">
      <c r="A185" s="35" t="s">
        <v>54</v>
      </c>
      <c r="E185" s="39" t="s">
        <v>5</v>
      </c>
    </row>
    <row r="186" spans="1:5" ht="12.75">
      <c r="A186" s="35" t="s">
        <v>55</v>
      </c>
      <c r="E186" s="40" t="s">
        <v>2907</v>
      </c>
    </row>
    <row r="187" spans="1:5" ht="12.75">
      <c r="A187" t="s">
        <v>56</v>
      </c>
      <c r="E187" s="39" t="s">
        <v>5</v>
      </c>
    </row>
    <row r="188" spans="1:16" ht="12.75">
      <c r="A188" t="s">
        <v>49</v>
      </c>
      <c s="34" t="s">
        <v>222</v>
      </c>
      <c s="34" t="s">
        <v>2998</v>
      </c>
      <c s="35" t="s">
        <v>5</v>
      </c>
      <c s="6" t="s">
        <v>2999</v>
      </c>
      <c s="36" t="s">
        <v>65</v>
      </c>
      <c s="37">
        <v>152</v>
      </c>
      <c s="36">
        <v>0</v>
      </c>
      <c s="36">
        <f>ROUND(G188*H188,6)</f>
      </c>
      <c r="L188" s="38">
        <v>0</v>
      </c>
      <c s="32">
        <f>ROUND(ROUND(L188,2)*ROUND(G188,3),2)</f>
      </c>
      <c s="36" t="s">
        <v>53</v>
      </c>
      <c>
        <f>(M188*21)/100</f>
      </c>
      <c t="s">
        <v>27</v>
      </c>
    </row>
    <row r="189" spans="1:5" ht="12.75">
      <c r="A189" s="35" t="s">
        <v>54</v>
      </c>
      <c r="E189" s="39" t="s">
        <v>5</v>
      </c>
    </row>
    <row r="190" spans="1:5" ht="12.75">
      <c r="A190" s="35" t="s">
        <v>55</v>
      </c>
      <c r="E190" s="40" t="s">
        <v>2907</v>
      </c>
    </row>
    <row r="191" spans="1:5" ht="12.75">
      <c r="A191" t="s">
        <v>56</v>
      </c>
      <c r="E191" s="39" t="s">
        <v>5</v>
      </c>
    </row>
    <row r="192" spans="1:16" ht="12.75">
      <c r="A192" t="s">
        <v>49</v>
      </c>
      <c s="34" t="s">
        <v>226</v>
      </c>
      <c s="34" t="s">
        <v>3000</v>
      </c>
      <c s="35" t="s">
        <v>5</v>
      </c>
      <c s="6" t="s">
        <v>3001</v>
      </c>
      <c s="36" t="s">
        <v>65</v>
      </c>
      <c s="37">
        <v>124</v>
      </c>
      <c s="36">
        <v>0</v>
      </c>
      <c s="36">
        <f>ROUND(G192*H192,6)</f>
      </c>
      <c r="L192" s="38">
        <v>0</v>
      </c>
      <c s="32">
        <f>ROUND(ROUND(L192,2)*ROUND(G192,3),2)</f>
      </c>
      <c s="36" t="s">
        <v>53</v>
      </c>
      <c>
        <f>(M192*21)/100</f>
      </c>
      <c t="s">
        <v>27</v>
      </c>
    </row>
    <row r="193" spans="1:5" ht="12.75">
      <c r="A193" s="35" t="s">
        <v>54</v>
      </c>
      <c r="E193" s="39" t="s">
        <v>5</v>
      </c>
    </row>
    <row r="194" spans="1:5" ht="12.75">
      <c r="A194" s="35" t="s">
        <v>55</v>
      </c>
      <c r="E194" s="40" t="s">
        <v>2907</v>
      </c>
    </row>
    <row r="195" spans="1:5" ht="12.75">
      <c r="A195" t="s">
        <v>56</v>
      </c>
      <c r="E195" s="39" t="s">
        <v>5</v>
      </c>
    </row>
    <row r="196" spans="1:16" ht="12.75">
      <c r="A196" t="s">
        <v>49</v>
      </c>
      <c s="34" t="s">
        <v>230</v>
      </c>
      <c s="34" t="s">
        <v>3002</v>
      </c>
      <c s="35" t="s">
        <v>5</v>
      </c>
      <c s="6" t="s">
        <v>3003</v>
      </c>
      <c s="36" t="s">
        <v>65</v>
      </c>
      <c s="37">
        <v>1948</v>
      </c>
      <c s="36">
        <v>0</v>
      </c>
      <c s="36">
        <f>ROUND(G196*H196,6)</f>
      </c>
      <c r="L196" s="38">
        <v>0</v>
      </c>
      <c s="32">
        <f>ROUND(ROUND(L196,2)*ROUND(G196,3),2)</f>
      </c>
      <c s="36" t="s">
        <v>53</v>
      </c>
      <c>
        <f>(M196*21)/100</f>
      </c>
      <c t="s">
        <v>27</v>
      </c>
    </row>
    <row r="197" spans="1:5" ht="12.75">
      <c r="A197" s="35" t="s">
        <v>54</v>
      </c>
      <c r="E197" s="39" t="s">
        <v>5</v>
      </c>
    </row>
    <row r="198" spans="1:5" ht="12.75">
      <c r="A198" s="35" t="s">
        <v>55</v>
      </c>
      <c r="E198" s="40" t="s">
        <v>2907</v>
      </c>
    </row>
    <row r="199" spans="1:5" ht="12.75">
      <c r="A199" t="s">
        <v>56</v>
      </c>
      <c r="E199" s="39" t="s">
        <v>5</v>
      </c>
    </row>
    <row r="200" spans="1:16" ht="12.75">
      <c r="A200" t="s">
        <v>49</v>
      </c>
      <c s="34" t="s">
        <v>234</v>
      </c>
      <c s="34" t="s">
        <v>3004</v>
      </c>
      <c s="35" t="s">
        <v>5</v>
      </c>
      <c s="6" t="s">
        <v>3005</v>
      </c>
      <c s="36" t="s">
        <v>65</v>
      </c>
      <c s="37">
        <v>152</v>
      </c>
      <c s="36">
        <v>0</v>
      </c>
      <c s="36">
        <f>ROUND(G200*H200,6)</f>
      </c>
      <c r="L200" s="38">
        <v>0</v>
      </c>
      <c s="32">
        <f>ROUND(ROUND(L200,2)*ROUND(G200,3),2)</f>
      </c>
      <c s="36" t="s">
        <v>53</v>
      </c>
      <c>
        <f>(M200*21)/100</f>
      </c>
      <c t="s">
        <v>27</v>
      </c>
    </row>
    <row r="201" spans="1:5" ht="12.75">
      <c r="A201" s="35" t="s">
        <v>54</v>
      </c>
      <c r="E201" s="39" t="s">
        <v>5</v>
      </c>
    </row>
    <row r="202" spans="1:5" ht="12.75">
      <c r="A202" s="35" t="s">
        <v>55</v>
      </c>
      <c r="E202" s="40" t="s">
        <v>2907</v>
      </c>
    </row>
    <row r="203" spans="1:5" ht="12.75">
      <c r="A203" t="s">
        <v>56</v>
      </c>
      <c r="E203" s="39" t="s">
        <v>5</v>
      </c>
    </row>
    <row r="204" spans="1:16" ht="12.75">
      <c r="A204" t="s">
        <v>49</v>
      </c>
      <c s="34" t="s">
        <v>238</v>
      </c>
      <c s="34" t="s">
        <v>3006</v>
      </c>
      <c s="35" t="s">
        <v>5</v>
      </c>
      <c s="6" t="s">
        <v>3007</v>
      </c>
      <c s="36" t="s">
        <v>80</v>
      </c>
      <c s="37">
        <v>10</v>
      </c>
      <c s="36">
        <v>0</v>
      </c>
      <c s="36">
        <f>ROUND(G204*H204,6)</f>
      </c>
      <c r="L204" s="38">
        <v>0</v>
      </c>
      <c s="32">
        <f>ROUND(ROUND(L204,2)*ROUND(G204,3),2)</f>
      </c>
      <c s="36" t="s">
        <v>53</v>
      </c>
      <c>
        <f>(M204*21)/100</f>
      </c>
      <c t="s">
        <v>27</v>
      </c>
    </row>
    <row r="205" spans="1:5" ht="12.75">
      <c r="A205" s="35" t="s">
        <v>54</v>
      </c>
      <c r="E205" s="39" t="s">
        <v>5</v>
      </c>
    </row>
    <row r="206" spans="1:5" ht="12.75">
      <c r="A206" s="35" t="s">
        <v>55</v>
      </c>
      <c r="E206" s="40" t="s">
        <v>2907</v>
      </c>
    </row>
    <row r="207" spans="1:5" ht="12.75">
      <c r="A207" t="s">
        <v>56</v>
      </c>
      <c r="E207" s="39" t="s">
        <v>5</v>
      </c>
    </row>
    <row r="208" spans="1:16" ht="12.75">
      <c r="A208" t="s">
        <v>49</v>
      </c>
      <c s="34" t="s">
        <v>242</v>
      </c>
      <c s="34" t="s">
        <v>3008</v>
      </c>
      <c s="35" t="s">
        <v>5</v>
      </c>
      <c s="6" t="s">
        <v>3009</v>
      </c>
      <c s="36" t="s">
        <v>80</v>
      </c>
      <c s="37">
        <v>6</v>
      </c>
      <c s="36">
        <v>0</v>
      </c>
      <c s="36">
        <f>ROUND(G208*H208,6)</f>
      </c>
      <c r="L208" s="38">
        <v>0</v>
      </c>
      <c s="32">
        <f>ROUND(ROUND(L208,2)*ROUND(G208,3),2)</f>
      </c>
      <c s="36" t="s">
        <v>53</v>
      </c>
      <c>
        <f>(M208*21)/100</f>
      </c>
      <c t="s">
        <v>27</v>
      </c>
    </row>
    <row r="209" spans="1:5" ht="12.75">
      <c r="A209" s="35" t="s">
        <v>54</v>
      </c>
      <c r="E209" s="39" t="s">
        <v>5</v>
      </c>
    </row>
    <row r="210" spans="1:5" ht="12.75">
      <c r="A210" s="35" t="s">
        <v>55</v>
      </c>
      <c r="E210" s="40" t="s">
        <v>2907</v>
      </c>
    </row>
    <row r="211" spans="1:5" ht="12.75">
      <c r="A211" t="s">
        <v>56</v>
      </c>
      <c r="E211" s="39" t="s">
        <v>5</v>
      </c>
    </row>
    <row r="212" spans="1:16" ht="12.75">
      <c r="A212" t="s">
        <v>49</v>
      </c>
      <c s="34" t="s">
        <v>246</v>
      </c>
      <c s="34" t="s">
        <v>3010</v>
      </c>
      <c s="35" t="s">
        <v>5</v>
      </c>
      <c s="6" t="s">
        <v>3011</v>
      </c>
      <c s="36" t="s">
        <v>80</v>
      </c>
      <c s="37">
        <v>6</v>
      </c>
      <c s="36">
        <v>0</v>
      </c>
      <c s="36">
        <f>ROUND(G212*H212,6)</f>
      </c>
      <c r="L212" s="38">
        <v>0</v>
      </c>
      <c s="32">
        <f>ROUND(ROUND(L212,2)*ROUND(G212,3),2)</f>
      </c>
      <c s="36" t="s">
        <v>53</v>
      </c>
      <c>
        <f>(M212*21)/100</f>
      </c>
      <c t="s">
        <v>27</v>
      </c>
    </row>
    <row r="213" spans="1:5" ht="12.75">
      <c r="A213" s="35" t="s">
        <v>54</v>
      </c>
      <c r="E213" s="39" t="s">
        <v>5</v>
      </c>
    </row>
    <row r="214" spans="1:5" ht="12.75">
      <c r="A214" s="35" t="s">
        <v>55</v>
      </c>
      <c r="E214" s="40" t="s">
        <v>2907</v>
      </c>
    </row>
    <row r="215" spans="1:5" ht="12.75">
      <c r="A215" t="s">
        <v>56</v>
      </c>
      <c r="E215" s="39" t="s">
        <v>5</v>
      </c>
    </row>
    <row r="216" spans="1:16" ht="12.75">
      <c r="A216" t="s">
        <v>49</v>
      </c>
      <c s="34" t="s">
        <v>250</v>
      </c>
      <c s="34" t="s">
        <v>3012</v>
      </c>
      <c s="35" t="s">
        <v>5</v>
      </c>
      <c s="6" t="s">
        <v>3013</v>
      </c>
      <c s="36" t="s">
        <v>80</v>
      </c>
      <c s="37">
        <v>7</v>
      </c>
      <c s="36">
        <v>0</v>
      </c>
      <c s="36">
        <f>ROUND(G216*H216,6)</f>
      </c>
      <c r="L216" s="38">
        <v>0</v>
      </c>
      <c s="32">
        <f>ROUND(ROUND(L216,2)*ROUND(G216,3),2)</f>
      </c>
      <c s="36" t="s">
        <v>53</v>
      </c>
      <c>
        <f>(M216*21)/100</f>
      </c>
      <c t="s">
        <v>27</v>
      </c>
    </row>
    <row r="217" spans="1:5" ht="12.75">
      <c r="A217" s="35" t="s">
        <v>54</v>
      </c>
      <c r="E217" s="39" t="s">
        <v>5</v>
      </c>
    </row>
    <row r="218" spans="1:5" ht="12.75">
      <c r="A218" s="35" t="s">
        <v>55</v>
      </c>
      <c r="E218" s="40" t="s">
        <v>2907</v>
      </c>
    </row>
    <row r="219" spans="1:5" ht="12.75">
      <c r="A219" t="s">
        <v>56</v>
      </c>
      <c r="E219" s="39" t="s">
        <v>5</v>
      </c>
    </row>
    <row r="220" spans="1:16" ht="12.75">
      <c r="A220" t="s">
        <v>49</v>
      </c>
      <c s="34" t="s">
        <v>254</v>
      </c>
      <c s="34" t="s">
        <v>3014</v>
      </c>
      <c s="35" t="s">
        <v>5</v>
      </c>
      <c s="6" t="s">
        <v>3015</v>
      </c>
      <c s="36" t="s">
        <v>80</v>
      </c>
      <c s="37">
        <v>7</v>
      </c>
      <c s="36">
        <v>0</v>
      </c>
      <c s="36">
        <f>ROUND(G220*H220,6)</f>
      </c>
      <c r="L220" s="38">
        <v>0</v>
      </c>
      <c s="32">
        <f>ROUND(ROUND(L220,2)*ROUND(G220,3),2)</f>
      </c>
      <c s="36" t="s">
        <v>53</v>
      </c>
      <c>
        <f>(M220*21)/100</f>
      </c>
      <c t="s">
        <v>27</v>
      </c>
    </row>
    <row r="221" spans="1:5" ht="12.75">
      <c r="A221" s="35" t="s">
        <v>54</v>
      </c>
      <c r="E221" s="39" t="s">
        <v>5</v>
      </c>
    </row>
    <row r="222" spans="1:5" ht="12.75">
      <c r="A222" s="35" t="s">
        <v>55</v>
      </c>
      <c r="E222" s="40" t="s">
        <v>2907</v>
      </c>
    </row>
    <row r="223" spans="1:5" ht="12.75">
      <c r="A223" t="s">
        <v>56</v>
      </c>
      <c r="E223" s="39" t="s">
        <v>5</v>
      </c>
    </row>
    <row r="224" spans="1:16" ht="25.5">
      <c r="A224" t="s">
        <v>49</v>
      </c>
      <c s="34" t="s">
        <v>258</v>
      </c>
      <c s="34" t="s">
        <v>3016</v>
      </c>
      <c s="35" t="s">
        <v>5</v>
      </c>
      <c s="6" t="s">
        <v>3017</v>
      </c>
      <c s="36" t="s">
        <v>80</v>
      </c>
      <c s="37">
        <v>6</v>
      </c>
      <c s="36">
        <v>0</v>
      </c>
      <c s="36">
        <f>ROUND(G224*H224,6)</f>
      </c>
      <c r="L224" s="38">
        <v>0</v>
      </c>
      <c s="32">
        <f>ROUND(ROUND(L224,2)*ROUND(G224,3),2)</f>
      </c>
      <c s="36" t="s">
        <v>53</v>
      </c>
      <c>
        <f>(M224*21)/100</f>
      </c>
      <c t="s">
        <v>27</v>
      </c>
    </row>
    <row r="225" spans="1:5" ht="12.75">
      <c r="A225" s="35" t="s">
        <v>54</v>
      </c>
      <c r="E225" s="39" t="s">
        <v>5</v>
      </c>
    </row>
    <row r="226" spans="1:5" ht="12.75">
      <c r="A226" s="35" t="s">
        <v>55</v>
      </c>
      <c r="E226" s="40" t="s">
        <v>2907</v>
      </c>
    </row>
    <row r="227" spans="1:5" ht="12.75">
      <c r="A227" t="s">
        <v>56</v>
      </c>
      <c r="E227" s="39" t="s">
        <v>5</v>
      </c>
    </row>
    <row r="228" spans="1:16" ht="25.5">
      <c r="A228" t="s">
        <v>49</v>
      </c>
      <c s="34" t="s">
        <v>262</v>
      </c>
      <c s="34" t="s">
        <v>3018</v>
      </c>
      <c s="35" t="s">
        <v>5</v>
      </c>
      <c s="6" t="s">
        <v>3019</v>
      </c>
      <c s="36" t="s">
        <v>80</v>
      </c>
      <c s="37">
        <v>4</v>
      </c>
      <c s="36">
        <v>0</v>
      </c>
      <c s="36">
        <f>ROUND(G228*H228,6)</f>
      </c>
      <c r="L228" s="38">
        <v>0</v>
      </c>
      <c s="32">
        <f>ROUND(ROUND(L228,2)*ROUND(G228,3),2)</f>
      </c>
      <c s="36" t="s">
        <v>53</v>
      </c>
      <c>
        <f>(M228*21)/100</f>
      </c>
      <c t="s">
        <v>27</v>
      </c>
    </row>
    <row r="229" spans="1:5" ht="12.75">
      <c r="A229" s="35" t="s">
        <v>54</v>
      </c>
      <c r="E229" s="39" t="s">
        <v>5</v>
      </c>
    </row>
    <row r="230" spans="1:5" ht="12.75">
      <c r="A230" s="35" t="s">
        <v>55</v>
      </c>
      <c r="E230" s="40" t="s">
        <v>2907</v>
      </c>
    </row>
    <row r="231" spans="1:5" ht="12.75">
      <c r="A231" t="s">
        <v>56</v>
      </c>
      <c r="E231" s="39" t="s">
        <v>5</v>
      </c>
    </row>
    <row r="232" spans="1:16" ht="12.75">
      <c r="A232" t="s">
        <v>49</v>
      </c>
      <c s="34" t="s">
        <v>266</v>
      </c>
      <c s="34" t="s">
        <v>3020</v>
      </c>
      <c s="35" t="s">
        <v>5</v>
      </c>
      <c s="6" t="s">
        <v>3021</v>
      </c>
      <c s="36" t="s">
        <v>277</v>
      </c>
      <c s="37">
        <v>52</v>
      </c>
      <c s="36">
        <v>0</v>
      </c>
      <c s="36">
        <f>ROUND(G232*H232,6)</f>
      </c>
      <c r="L232" s="38">
        <v>0</v>
      </c>
      <c s="32">
        <f>ROUND(ROUND(L232,2)*ROUND(G232,3),2)</f>
      </c>
      <c s="36" t="s">
        <v>53</v>
      </c>
      <c>
        <f>(M232*21)/100</f>
      </c>
      <c t="s">
        <v>27</v>
      </c>
    </row>
    <row r="233" spans="1:5" ht="12.75">
      <c r="A233" s="35" t="s">
        <v>54</v>
      </c>
      <c r="E233" s="39" t="s">
        <v>5</v>
      </c>
    </row>
    <row r="234" spans="1:5" ht="12.75">
      <c r="A234" s="35" t="s">
        <v>55</v>
      </c>
      <c r="E234" s="40" t="s">
        <v>2907</v>
      </c>
    </row>
    <row r="235" spans="1:5" ht="12.75">
      <c r="A235" t="s">
        <v>56</v>
      </c>
      <c r="E235" s="39" t="s">
        <v>5</v>
      </c>
    </row>
    <row r="236" spans="1:16" ht="12.75">
      <c r="A236" t="s">
        <v>49</v>
      </c>
      <c s="34" t="s">
        <v>270</v>
      </c>
      <c s="34" t="s">
        <v>3022</v>
      </c>
      <c s="35" t="s">
        <v>5</v>
      </c>
      <c s="6" t="s">
        <v>3023</v>
      </c>
      <c s="36" t="s">
        <v>277</v>
      </c>
      <c s="37">
        <v>24</v>
      </c>
      <c s="36">
        <v>0</v>
      </c>
      <c s="36">
        <f>ROUND(G236*H236,6)</f>
      </c>
      <c r="L236" s="38">
        <v>0</v>
      </c>
      <c s="32">
        <f>ROUND(ROUND(L236,2)*ROUND(G236,3),2)</f>
      </c>
      <c s="36" t="s">
        <v>53</v>
      </c>
      <c>
        <f>(M236*21)/100</f>
      </c>
      <c t="s">
        <v>27</v>
      </c>
    </row>
    <row r="237" spans="1:5" ht="12.75">
      <c r="A237" s="35" t="s">
        <v>54</v>
      </c>
      <c r="E237" s="39" t="s">
        <v>5</v>
      </c>
    </row>
    <row r="238" spans="1:5" ht="12.75">
      <c r="A238" s="35" t="s">
        <v>55</v>
      </c>
      <c r="E238" s="40" t="s">
        <v>2907</v>
      </c>
    </row>
    <row r="239" spans="1:5" ht="12.75">
      <c r="A239" t="s">
        <v>56</v>
      </c>
      <c r="E239" s="39" t="s">
        <v>5</v>
      </c>
    </row>
    <row r="240" spans="1:13" ht="12.75">
      <c r="A240" t="s">
        <v>46</v>
      </c>
      <c r="C240" s="31" t="s">
        <v>3024</v>
      </c>
      <c r="E240" s="33" t="s">
        <v>3025</v>
      </c>
      <c r="J240" s="32">
        <f>0</f>
      </c>
      <c s="32">
        <f>0</f>
      </c>
      <c s="32">
        <f>0+L241+L245</f>
      </c>
      <c s="32">
        <f>0+M241+M245</f>
      </c>
    </row>
    <row r="241" spans="1:16" ht="12.75">
      <c r="A241" t="s">
        <v>49</v>
      </c>
      <c s="34" t="s">
        <v>274</v>
      </c>
      <c s="34" t="s">
        <v>3026</v>
      </c>
      <c s="35" t="s">
        <v>5</v>
      </c>
      <c s="6" t="s">
        <v>3027</v>
      </c>
      <c s="36" t="s">
        <v>80</v>
      </c>
      <c s="37">
        <v>7</v>
      </c>
      <c s="36">
        <v>0</v>
      </c>
      <c s="36">
        <f>ROUND(G241*H241,6)</f>
      </c>
      <c r="L241" s="38">
        <v>0</v>
      </c>
      <c s="32">
        <f>ROUND(ROUND(L241,2)*ROUND(G241,3),2)</f>
      </c>
      <c s="36" t="s">
        <v>53</v>
      </c>
      <c>
        <f>(M241*21)/100</f>
      </c>
      <c t="s">
        <v>27</v>
      </c>
    </row>
    <row r="242" spans="1:5" ht="12.75">
      <c r="A242" s="35" t="s">
        <v>54</v>
      </c>
      <c r="E242" s="39" t="s">
        <v>5</v>
      </c>
    </row>
    <row r="243" spans="1:5" ht="12.75">
      <c r="A243" s="35" t="s">
        <v>55</v>
      </c>
      <c r="E243" s="40" t="s">
        <v>2907</v>
      </c>
    </row>
    <row r="244" spans="1:5" ht="12.75">
      <c r="A244" t="s">
        <v>56</v>
      </c>
      <c r="E244" s="39" t="s">
        <v>5</v>
      </c>
    </row>
    <row r="245" spans="1:16" ht="12.75">
      <c r="A245" t="s">
        <v>49</v>
      </c>
      <c s="34" t="s">
        <v>279</v>
      </c>
      <c s="34" t="s">
        <v>3028</v>
      </c>
      <c s="35" t="s">
        <v>5</v>
      </c>
      <c s="6" t="s">
        <v>3029</v>
      </c>
      <c s="36" t="s">
        <v>80</v>
      </c>
      <c s="37">
        <v>6</v>
      </c>
      <c s="36">
        <v>0</v>
      </c>
      <c s="36">
        <f>ROUND(G245*H245,6)</f>
      </c>
      <c r="L245" s="38">
        <v>0</v>
      </c>
      <c s="32">
        <f>ROUND(ROUND(L245,2)*ROUND(G245,3),2)</f>
      </c>
      <c s="36" t="s">
        <v>53</v>
      </c>
      <c>
        <f>(M245*21)/100</f>
      </c>
      <c t="s">
        <v>27</v>
      </c>
    </row>
    <row r="246" spans="1:5" ht="12.75">
      <c r="A246" s="35" t="s">
        <v>54</v>
      </c>
      <c r="E246" s="39" t="s">
        <v>5</v>
      </c>
    </row>
    <row r="247" spans="1:5" ht="12.75">
      <c r="A247" s="35" t="s">
        <v>55</v>
      </c>
      <c r="E247" s="40" t="s">
        <v>2907</v>
      </c>
    </row>
    <row r="248" spans="1:5" ht="12.75">
      <c r="A248" t="s">
        <v>56</v>
      </c>
      <c r="E248" s="39" t="s">
        <v>5</v>
      </c>
    </row>
    <row r="249" spans="1:13" ht="12.75">
      <c r="A249" t="s">
        <v>46</v>
      </c>
      <c r="C249" s="31" t="s">
        <v>3030</v>
      </c>
      <c r="E249" s="33" t="s">
        <v>3031</v>
      </c>
      <c r="J249" s="32">
        <f>0</f>
      </c>
      <c s="32">
        <f>0</f>
      </c>
      <c s="32">
        <f>0+L250+L254+L258+L262+L266+L270+L274+L278</f>
      </c>
      <c s="32">
        <f>0+M250+M254+M258+M262+M266+M270+M274+M278</f>
      </c>
    </row>
    <row r="250" spans="1:16" ht="12.75">
      <c r="A250" t="s">
        <v>49</v>
      </c>
      <c s="34" t="s">
        <v>283</v>
      </c>
      <c s="34" t="s">
        <v>3032</v>
      </c>
      <c s="35" t="s">
        <v>5</v>
      </c>
      <c s="6" t="s">
        <v>3033</v>
      </c>
      <c s="36" t="s">
        <v>318</v>
      </c>
      <c s="37">
        <v>2.4</v>
      </c>
      <c s="36">
        <v>0</v>
      </c>
      <c s="36">
        <f>ROUND(G250*H250,6)</f>
      </c>
      <c r="L250" s="38">
        <v>0</v>
      </c>
      <c s="32">
        <f>ROUND(ROUND(L250,2)*ROUND(G250,3),2)</f>
      </c>
      <c s="36" t="s">
        <v>53</v>
      </c>
      <c>
        <f>(M250*21)/100</f>
      </c>
      <c t="s">
        <v>27</v>
      </c>
    </row>
    <row r="251" spans="1:5" ht="12.75">
      <c r="A251" s="35" t="s">
        <v>54</v>
      </c>
      <c r="E251" s="39" t="s">
        <v>5</v>
      </c>
    </row>
    <row r="252" spans="1:5" ht="12.75">
      <c r="A252" s="35" t="s">
        <v>55</v>
      </c>
      <c r="E252" s="40" t="s">
        <v>2907</v>
      </c>
    </row>
    <row r="253" spans="1:5" ht="12.75">
      <c r="A253" t="s">
        <v>56</v>
      </c>
      <c r="E253" s="39" t="s">
        <v>5</v>
      </c>
    </row>
    <row r="254" spans="1:16" ht="12.75">
      <c r="A254" t="s">
        <v>49</v>
      </c>
      <c s="34" t="s">
        <v>287</v>
      </c>
      <c s="34" t="s">
        <v>3034</v>
      </c>
      <c s="35" t="s">
        <v>5</v>
      </c>
      <c s="6" t="s">
        <v>3035</v>
      </c>
      <c s="36" t="s">
        <v>318</v>
      </c>
      <c s="37">
        <v>1</v>
      </c>
      <c s="36">
        <v>0</v>
      </c>
      <c s="36">
        <f>ROUND(G254*H254,6)</f>
      </c>
      <c r="L254" s="38">
        <v>0</v>
      </c>
      <c s="32">
        <f>ROUND(ROUND(L254,2)*ROUND(G254,3),2)</f>
      </c>
      <c s="36" t="s">
        <v>53</v>
      </c>
      <c>
        <f>(M254*21)/100</f>
      </c>
      <c t="s">
        <v>27</v>
      </c>
    </row>
    <row r="255" spans="1:5" ht="12.75">
      <c r="A255" s="35" t="s">
        <v>54</v>
      </c>
      <c r="E255" s="39" t="s">
        <v>5</v>
      </c>
    </row>
    <row r="256" spans="1:5" ht="12.75">
      <c r="A256" s="35" t="s">
        <v>55</v>
      </c>
      <c r="E256" s="40" t="s">
        <v>2907</v>
      </c>
    </row>
    <row r="257" spans="1:5" ht="12.75">
      <c r="A257" t="s">
        <v>56</v>
      </c>
      <c r="E257" s="39" t="s">
        <v>5</v>
      </c>
    </row>
    <row r="258" spans="1:16" ht="12.75">
      <c r="A258" t="s">
        <v>49</v>
      </c>
      <c s="34" t="s">
        <v>291</v>
      </c>
      <c s="34" t="s">
        <v>3036</v>
      </c>
      <c s="35" t="s">
        <v>5</v>
      </c>
      <c s="6" t="s">
        <v>3037</v>
      </c>
      <c s="36" t="s">
        <v>80</v>
      </c>
      <c s="37">
        <v>2</v>
      </c>
      <c s="36">
        <v>0</v>
      </c>
      <c s="36">
        <f>ROUND(G258*H258,6)</f>
      </c>
      <c r="L258" s="38">
        <v>0</v>
      </c>
      <c s="32">
        <f>ROUND(ROUND(L258,2)*ROUND(G258,3),2)</f>
      </c>
      <c s="36" t="s">
        <v>53</v>
      </c>
      <c>
        <f>(M258*21)/100</f>
      </c>
      <c t="s">
        <v>27</v>
      </c>
    </row>
    <row r="259" spans="1:5" ht="12.75">
      <c r="A259" s="35" t="s">
        <v>54</v>
      </c>
      <c r="E259" s="39" t="s">
        <v>5</v>
      </c>
    </row>
    <row r="260" spans="1:5" ht="12.75">
      <c r="A260" s="35" t="s">
        <v>55</v>
      </c>
      <c r="E260" s="40" t="s">
        <v>2907</v>
      </c>
    </row>
    <row r="261" spans="1:5" ht="12.75">
      <c r="A261" t="s">
        <v>56</v>
      </c>
      <c r="E261" s="39" t="s">
        <v>5</v>
      </c>
    </row>
    <row r="262" spans="1:16" ht="12.75">
      <c r="A262" t="s">
        <v>49</v>
      </c>
      <c s="34" t="s">
        <v>295</v>
      </c>
      <c s="34" t="s">
        <v>3038</v>
      </c>
      <c s="35" t="s">
        <v>5</v>
      </c>
      <c s="6" t="s">
        <v>3039</v>
      </c>
      <c s="36" t="s">
        <v>80</v>
      </c>
      <c s="37">
        <v>1</v>
      </c>
      <c s="36">
        <v>0</v>
      </c>
      <c s="36">
        <f>ROUND(G262*H262,6)</f>
      </c>
      <c r="L262" s="38">
        <v>0</v>
      </c>
      <c s="32">
        <f>ROUND(ROUND(L262,2)*ROUND(G262,3),2)</f>
      </c>
      <c s="36" t="s">
        <v>53</v>
      </c>
      <c>
        <f>(M262*21)/100</f>
      </c>
      <c t="s">
        <v>27</v>
      </c>
    </row>
    <row r="263" spans="1:5" ht="12.75">
      <c r="A263" s="35" t="s">
        <v>54</v>
      </c>
      <c r="E263" s="39" t="s">
        <v>5</v>
      </c>
    </row>
    <row r="264" spans="1:5" ht="12.75">
      <c r="A264" s="35" t="s">
        <v>55</v>
      </c>
      <c r="E264" s="40" t="s">
        <v>2907</v>
      </c>
    </row>
    <row r="265" spans="1:5" ht="12.75">
      <c r="A265" t="s">
        <v>56</v>
      </c>
      <c r="E265" s="39" t="s">
        <v>5</v>
      </c>
    </row>
    <row r="266" spans="1:16" ht="12.75">
      <c r="A266" t="s">
        <v>49</v>
      </c>
      <c s="34" t="s">
        <v>299</v>
      </c>
      <c s="34" t="s">
        <v>3040</v>
      </c>
      <c s="35" t="s">
        <v>5</v>
      </c>
      <c s="6" t="s">
        <v>3041</v>
      </c>
      <c s="36" t="s">
        <v>80</v>
      </c>
      <c s="37">
        <v>3</v>
      </c>
      <c s="36">
        <v>0</v>
      </c>
      <c s="36">
        <f>ROUND(G266*H266,6)</f>
      </c>
      <c r="L266" s="38">
        <v>0</v>
      </c>
      <c s="32">
        <f>ROUND(ROUND(L266,2)*ROUND(G266,3),2)</f>
      </c>
      <c s="36" t="s">
        <v>53</v>
      </c>
      <c>
        <f>(M266*21)/100</f>
      </c>
      <c t="s">
        <v>27</v>
      </c>
    </row>
    <row r="267" spans="1:5" ht="12.75">
      <c r="A267" s="35" t="s">
        <v>54</v>
      </c>
      <c r="E267" s="39" t="s">
        <v>5</v>
      </c>
    </row>
    <row r="268" spans="1:5" ht="12.75">
      <c r="A268" s="35" t="s">
        <v>55</v>
      </c>
      <c r="E268" s="40" t="s">
        <v>2907</v>
      </c>
    </row>
    <row r="269" spans="1:5" ht="12.75">
      <c r="A269" t="s">
        <v>56</v>
      </c>
      <c r="E269" s="39" t="s">
        <v>5</v>
      </c>
    </row>
    <row r="270" spans="1:16" ht="12.75">
      <c r="A270" t="s">
        <v>49</v>
      </c>
      <c s="34" t="s">
        <v>303</v>
      </c>
      <c s="34" t="s">
        <v>3042</v>
      </c>
      <c s="35" t="s">
        <v>5</v>
      </c>
      <c s="6" t="s">
        <v>301</v>
      </c>
      <c s="36" t="s">
        <v>80</v>
      </c>
      <c s="37">
        <v>1</v>
      </c>
      <c s="36">
        <v>0</v>
      </c>
      <c s="36">
        <f>ROUND(G270*H270,6)</f>
      </c>
      <c r="L270" s="38">
        <v>0</v>
      </c>
      <c s="32">
        <f>ROUND(ROUND(L270,2)*ROUND(G270,3),2)</f>
      </c>
      <c s="36" t="s">
        <v>53</v>
      </c>
      <c>
        <f>(M270*21)/100</f>
      </c>
      <c t="s">
        <v>27</v>
      </c>
    </row>
    <row r="271" spans="1:5" ht="12.75">
      <c r="A271" s="35" t="s">
        <v>54</v>
      </c>
      <c r="E271" s="39" t="s">
        <v>5</v>
      </c>
    </row>
    <row r="272" spans="1:5" ht="12.75">
      <c r="A272" s="35" t="s">
        <v>55</v>
      </c>
      <c r="E272" s="40" t="s">
        <v>2907</v>
      </c>
    </row>
    <row r="273" spans="1:5" ht="12.75">
      <c r="A273" t="s">
        <v>56</v>
      </c>
      <c r="E273" s="39" t="s">
        <v>5</v>
      </c>
    </row>
    <row r="274" spans="1:16" ht="12.75">
      <c r="A274" t="s">
        <v>49</v>
      </c>
      <c s="34" t="s">
        <v>307</v>
      </c>
      <c s="34" t="s">
        <v>3043</v>
      </c>
      <c s="35" t="s">
        <v>5</v>
      </c>
      <c s="6" t="s">
        <v>3044</v>
      </c>
      <c s="36" t="s">
        <v>277</v>
      </c>
      <c s="37">
        <v>8</v>
      </c>
      <c s="36">
        <v>0</v>
      </c>
      <c s="36">
        <f>ROUND(G274*H274,6)</f>
      </c>
      <c r="L274" s="38">
        <v>0</v>
      </c>
      <c s="32">
        <f>ROUND(ROUND(L274,2)*ROUND(G274,3),2)</f>
      </c>
      <c s="36" t="s">
        <v>53</v>
      </c>
      <c>
        <f>(M274*21)/100</f>
      </c>
      <c t="s">
        <v>27</v>
      </c>
    </row>
    <row r="275" spans="1:5" ht="12.75">
      <c r="A275" s="35" t="s">
        <v>54</v>
      </c>
      <c r="E275" s="39" t="s">
        <v>5</v>
      </c>
    </row>
    <row r="276" spans="1:5" ht="12.75">
      <c r="A276" s="35" t="s">
        <v>55</v>
      </c>
      <c r="E276" s="40" t="s">
        <v>2907</v>
      </c>
    </row>
    <row r="277" spans="1:5" ht="12.75">
      <c r="A277" t="s">
        <v>56</v>
      </c>
      <c r="E277" s="39" t="s">
        <v>5</v>
      </c>
    </row>
    <row r="278" spans="1:16" ht="12.75">
      <c r="A278" t="s">
        <v>49</v>
      </c>
      <c s="34" t="s">
        <v>311</v>
      </c>
      <c s="34" t="s">
        <v>3045</v>
      </c>
      <c s="35" t="s">
        <v>5</v>
      </c>
      <c s="6" t="s">
        <v>3046</v>
      </c>
      <c s="36" t="s">
        <v>277</v>
      </c>
      <c s="37">
        <v>12</v>
      </c>
      <c s="36">
        <v>0</v>
      </c>
      <c s="36">
        <f>ROUND(G278*H278,6)</f>
      </c>
      <c r="L278" s="38">
        <v>0</v>
      </c>
      <c s="32">
        <f>ROUND(ROUND(L278,2)*ROUND(G278,3),2)</f>
      </c>
      <c s="36" t="s">
        <v>53</v>
      </c>
      <c>
        <f>(M278*21)/100</f>
      </c>
      <c t="s">
        <v>27</v>
      </c>
    </row>
    <row r="279" spans="1:5" ht="12.75">
      <c r="A279" s="35" t="s">
        <v>54</v>
      </c>
      <c r="E279" s="39" t="s">
        <v>5</v>
      </c>
    </row>
    <row r="280" spans="1:5" ht="12.75">
      <c r="A280" s="35" t="s">
        <v>55</v>
      </c>
      <c r="E280" s="40" t="s">
        <v>2907</v>
      </c>
    </row>
    <row r="281" spans="1:5" ht="12.75">
      <c r="A281" t="s">
        <v>56</v>
      </c>
      <c r="E281" s="39" t="s">
        <v>5</v>
      </c>
    </row>
    <row r="282" spans="1:13" ht="12.75">
      <c r="A282" t="s">
        <v>46</v>
      </c>
      <c r="C282" s="31" t="s">
        <v>3047</v>
      </c>
      <c r="E282" s="33" t="s">
        <v>3048</v>
      </c>
      <c r="J282" s="32">
        <f>0</f>
      </c>
      <c s="32">
        <f>0</f>
      </c>
      <c s="32">
        <f>0+L283+L287+L291+L295+L299+L303+L307+L311+L315+L319+L323+L327+L331+L335+L339+L343</f>
      </c>
      <c s="32">
        <f>0+M283+M287+M291+M295+M299+M303+M307+M311+M315+M319+M323+M327+M331+M335+M339+M343</f>
      </c>
    </row>
    <row r="283" spans="1:16" ht="12.75">
      <c r="A283" t="s">
        <v>49</v>
      </c>
      <c s="34" t="s">
        <v>315</v>
      </c>
      <c s="34" t="s">
        <v>3049</v>
      </c>
      <c s="35" t="s">
        <v>5</v>
      </c>
      <c s="6" t="s">
        <v>3050</v>
      </c>
      <c s="36" t="s">
        <v>52</v>
      </c>
      <c s="37">
        <v>21</v>
      </c>
      <c s="36">
        <v>0</v>
      </c>
      <c s="36">
        <f>ROUND(G283*H283,6)</f>
      </c>
      <c r="L283" s="38">
        <v>0</v>
      </c>
      <c s="32">
        <f>ROUND(ROUND(L283,2)*ROUND(G283,3),2)</f>
      </c>
      <c s="36" t="s">
        <v>53</v>
      </c>
      <c>
        <f>(M283*21)/100</f>
      </c>
      <c t="s">
        <v>27</v>
      </c>
    </row>
    <row r="284" spans="1:5" ht="12.75">
      <c r="A284" s="35" t="s">
        <v>54</v>
      </c>
      <c r="E284" s="39" t="s">
        <v>5</v>
      </c>
    </row>
    <row r="285" spans="1:5" ht="12.75">
      <c r="A285" s="35" t="s">
        <v>55</v>
      </c>
      <c r="E285" s="40" t="s">
        <v>2907</v>
      </c>
    </row>
    <row r="286" spans="1:5" ht="12.75">
      <c r="A286" t="s">
        <v>56</v>
      </c>
      <c r="E286" s="39" t="s">
        <v>5</v>
      </c>
    </row>
    <row r="287" spans="1:16" ht="12.75">
      <c r="A287" t="s">
        <v>49</v>
      </c>
      <c s="34" t="s">
        <v>320</v>
      </c>
      <c s="34" t="s">
        <v>3051</v>
      </c>
      <c s="35" t="s">
        <v>5</v>
      </c>
      <c s="6" t="s">
        <v>3052</v>
      </c>
      <c s="36" t="s">
        <v>80</v>
      </c>
      <c s="37">
        <v>5</v>
      </c>
      <c s="36">
        <v>0</v>
      </c>
      <c s="36">
        <f>ROUND(G287*H287,6)</f>
      </c>
      <c r="L287" s="38">
        <v>0</v>
      </c>
      <c s="32">
        <f>ROUND(ROUND(L287,2)*ROUND(G287,3),2)</f>
      </c>
      <c s="36" t="s">
        <v>53</v>
      </c>
      <c>
        <f>(M287*21)/100</f>
      </c>
      <c t="s">
        <v>27</v>
      </c>
    </row>
    <row r="288" spans="1:5" ht="12.75">
      <c r="A288" s="35" t="s">
        <v>54</v>
      </c>
      <c r="E288" s="39" t="s">
        <v>5</v>
      </c>
    </row>
    <row r="289" spans="1:5" ht="12.75">
      <c r="A289" s="35" t="s">
        <v>55</v>
      </c>
      <c r="E289" s="40" t="s">
        <v>2907</v>
      </c>
    </row>
    <row r="290" spans="1:5" ht="12.75">
      <c r="A290" t="s">
        <v>56</v>
      </c>
      <c r="E290" s="39" t="s">
        <v>5</v>
      </c>
    </row>
    <row r="291" spans="1:16" ht="12.75">
      <c r="A291" t="s">
        <v>49</v>
      </c>
      <c s="34" t="s">
        <v>324</v>
      </c>
      <c s="34" t="s">
        <v>3053</v>
      </c>
      <c s="35" t="s">
        <v>5</v>
      </c>
      <c s="6" t="s">
        <v>3054</v>
      </c>
      <c s="36" t="s">
        <v>80</v>
      </c>
      <c s="37">
        <v>2</v>
      </c>
      <c s="36">
        <v>0</v>
      </c>
      <c s="36">
        <f>ROUND(G291*H291,6)</f>
      </c>
      <c r="L291" s="38">
        <v>0</v>
      </c>
      <c s="32">
        <f>ROUND(ROUND(L291,2)*ROUND(G291,3),2)</f>
      </c>
      <c s="36" t="s">
        <v>53</v>
      </c>
      <c>
        <f>(M291*21)/100</f>
      </c>
      <c t="s">
        <v>27</v>
      </c>
    </row>
    <row r="292" spans="1:5" ht="12.75">
      <c r="A292" s="35" t="s">
        <v>54</v>
      </c>
      <c r="E292" s="39" t="s">
        <v>5</v>
      </c>
    </row>
    <row r="293" spans="1:5" ht="12.75">
      <c r="A293" s="35" t="s">
        <v>55</v>
      </c>
      <c r="E293" s="40" t="s">
        <v>2907</v>
      </c>
    </row>
    <row r="294" spans="1:5" ht="12.75">
      <c r="A294" t="s">
        <v>56</v>
      </c>
      <c r="E294" s="39" t="s">
        <v>5</v>
      </c>
    </row>
    <row r="295" spans="1:16" ht="12.75">
      <c r="A295" t="s">
        <v>49</v>
      </c>
      <c s="34" t="s">
        <v>328</v>
      </c>
      <c s="34" t="s">
        <v>3055</v>
      </c>
      <c s="35" t="s">
        <v>5</v>
      </c>
      <c s="6" t="s">
        <v>3056</v>
      </c>
      <c s="36" t="s">
        <v>80</v>
      </c>
      <c s="37">
        <v>5</v>
      </c>
      <c s="36">
        <v>0</v>
      </c>
      <c s="36">
        <f>ROUND(G295*H295,6)</f>
      </c>
      <c r="L295" s="38">
        <v>0</v>
      </c>
      <c s="32">
        <f>ROUND(ROUND(L295,2)*ROUND(G295,3),2)</f>
      </c>
      <c s="36" t="s">
        <v>53</v>
      </c>
      <c>
        <f>(M295*21)/100</f>
      </c>
      <c t="s">
        <v>27</v>
      </c>
    </row>
    <row r="296" spans="1:5" ht="12.75">
      <c r="A296" s="35" t="s">
        <v>54</v>
      </c>
      <c r="E296" s="39" t="s">
        <v>5</v>
      </c>
    </row>
    <row r="297" spans="1:5" ht="12.75">
      <c r="A297" s="35" t="s">
        <v>55</v>
      </c>
      <c r="E297" s="40" t="s">
        <v>2907</v>
      </c>
    </row>
    <row r="298" spans="1:5" ht="12.75">
      <c r="A298" t="s">
        <v>56</v>
      </c>
      <c r="E298" s="39" t="s">
        <v>5</v>
      </c>
    </row>
    <row r="299" spans="1:16" ht="12.75">
      <c r="A299" t="s">
        <v>49</v>
      </c>
      <c s="34" t="s">
        <v>333</v>
      </c>
      <c s="34" t="s">
        <v>3057</v>
      </c>
      <c s="35" t="s">
        <v>5</v>
      </c>
      <c s="6" t="s">
        <v>3058</v>
      </c>
      <c s="36" t="s">
        <v>1700</v>
      </c>
      <c s="37">
        <v>200</v>
      </c>
      <c s="36">
        <v>0</v>
      </c>
      <c s="36">
        <f>ROUND(G299*H299,6)</f>
      </c>
      <c r="L299" s="38">
        <v>0</v>
      </c>
      <c s="32">
        <f>ROUND(ROUND(L299,2)*ROUND(G299,3),2)</f>
      </c>
      <c s="36" t="s">
        <v>53</v>
      </c>
      <c>
        <f>(M299*21)/100</f>
      </c>
      <c t="s">
        <v>27</v>
      </c>
    </row>
    <row r="300" spans="1:5" ht="12.75">
      <c r="A300" s="35" t="s">
        <v>54</v>
      </c>
      <c r="E300" s="39" t="s">
        <v>5</v>
      </c>
    </row>
    <row r="301" spans="1:5" ht="12.75">
      <c r="A301" s="35" t="s">
        <v>55</v>
      </c>
      <c r="E301" s="40" t="s">
        <v>2907</v>
      </c>
    </row>
    <row r="302" spans="1:5" ht="12.75">
      <c r="A302" t="s">
        <v>56</v>
      </c>
      <c r="E302" s="39" t="s">
        <v>5</v>
      </c>
    </row>
    <row r="303" spans="1:16" ht="12.75">
      <c r="A303" t="s">
        <v>49</v>
      </c>
      <c s="34" t="s">
        <v>412</v>
      </c>
      <c s="34" t="s">
        <v>3059</v>
      </c>
      <c s="35" t="s">
        <v>5</v>
      </c>
      <c s="6" t="s">
        <v>3060</v>
      </c>
      <c s="36" t="s">
        <v>80</v>
      </c>
      <c s="37">
        <v>3</v>
      </c>
      <c s="36">
        <v>0</v>
      </c>
      <c s="36">
        <f>ROUND(G303*H303,6)</f>
      </c>
      <c r="L303" s="38">
        <v>0</v>
      </c>
      <c s="32">
        <f>ROUND(ROUND(L303,2)*ROUND(G303,3),2)</f>
      </c>
      <c s="36" t="s">
        <v>53</v>
      </c>
      <c>
        <f>(M303*21)/100</f>
      </c>
      <c t="s">
        <v>27</v>
      </c>
    </row>
    <row r="304" spans="1:5" ht="12.75">
      <c r="A304" s="35" t="s">
        <v>54</v>
      </c>
      <c r="E304" s="39" t="s">
        <v>5</v>
      </c>
    </row>
    <row r="305" spans="1:5" ht="12.75">
      <c r="A305" s="35" t="s">
        <v>55</v>
      </c>
      <c r="E305" s="40" t="s">
        <v>2907</v>
      </c>
    </row>
    <row r="306" spans="1:5" ht="12.75">
      <c r="A306" t="s">
        <v>56</v>
      </c>
      <c r="E306" s="39" t="s">
        <v>5</v>
      </c>
    </row>
    <row r="307" spans="1:16" ht="12.75">
      <c r="A307" t="s">
        <v>49</v>
      </c>
      <c s="34" t="s">
        <v>417</v>
      </c>
      <c s="34" t="s">
        <v>3061</v>
      </c>
      <c s="35" t="s">
        <v>5</v>
      </c>
      <c s="6" t="s">
        <v>3062</v>
      </c>
      <c s="36" t="s">
        <v>80</v>
      </c>
      <c s="37">
        <v>7</v>
      </c>
      <c s="36">
        <v>0</v>
      </c>
      <c s="36">
        <f>ROUND(G307*H307,6)</f>
      </c>
      <c r="L307" s="38">
        <v>0</v>
      </c>
      <c s="32">
        <f>ROUND(ROUND(L307,2)*ROUND(G307,3),2)</f>
      </c>
      <c s="36" t="s">
        <v>53</v>
      </c>
      <c>
        <f>(M307*21)/100</f>
      </c>
      <c t="s">
        <v>27</v>
      </c>
    </row>
    <row r="308" spans="1:5" ht="12.75">
      <c r="A308" s="35" t="s">
        <v>54</v>
      </c>
      <c r="E308" s="39" t="s">
        <v>5</v>
      </c>
    </row>
    <row r="309" spans="1:5" ht="12.75">
      <c r="A309" s="35" t="s">
        <v>55</v>
      </c>
      <c r="E309" s="40" t="s">
        <v>2907</v>
      </c>
    </row>
    <row r="310" spans="1:5" ht="12.75">
      <c r="A310" t="s">
        <v>56</v>
      </c>
      <c r="E310" s="39" t="s">
        <v>5</v>
      </c>
    </row>
    <row r="311" spans="1:16" ht="12.75">
      <c r="A311" t="s">
        <v>49</v>
      </c>
      <c s="34" t="s">
        <v>421</v>
      </c>
      <c s="34" t="s">
        <v>3063</v>
      </c>
      <c s="35" t="s">
        <v>5</v>
      </c>
      <c s="6" t="s">
        <v>3064</v>
      </c>
      <c s="36" t="s">
        <v>80</v>
      </c>
      <c s="37">
        <v>1</v>
      </c>
      <c s="36">
        <v>0</v>
      </c>
      <c s="36">
        <f>ROUND(G311*H311,6)</f>
      </c>
      <c r="L311" s="38">
        <v>0</v>
      </c>
      <c s="32">
        <f>ROUND(ROUND(L311,2)*ROUND(G311,3),2)</f>
      </c>
      <c s="36" t="s">
        <v>53</v>
      </c>
      <c>
        <f>(M311*21)/100</f>
      </c>
      <c t="s">
        <v>27</v>
      </c>
    </row>
    <row r="312" spans="1:5" ht="12.75">
      <c r="A312" s="35" t="s">
        <v>54</v>
      </c>
      <c r="E312" s="39" t="s">
        <v>5</v>
      </c>
    </row>
    <row r="313" spans="1:5" ht="12.75">
      <c r="A313" s="35" t="s">
        <v>55</v>
      </c>
      <c r="E313" s="40" t="s">
        <v>2907</v>
      </c>
    </row>
    <row r="314" spans="1:5" ht="12.75">
      <c r="A314" t="s">
        <v>56</v>
      </c>
      <c r="E314" s="39" t="s">
        <v>5</v>
      </c>
    </row>
    <row r="315" spans="1:16" ht="12.75">
      <c r="A315" t="s">
        <v>49</v>
      </c>
      <c s="34" t="s">
        <v>425</v>
      </c>
      <c s="34" t="s">
        <v>3065</v>
      </c>
      <c s="35" t="s">
        <v>5</v>
      </c>
      <c s="6" t="s">
        <v>3066</v>
      </c>
      <c s="36" t="s">
        <v>80</v>
      </c>
      <c s="37">
        <v>2</v>
      </c>
      <c s="36">
        <v>0</v>
      </c>
      <c s="36">
        <f>ROUND(G315*H315,6)</f>
      </c>
      <c r="L315" s="38">
        <v>0</v>
      </c>
      <c s="32">
        <f>ROUND(ROUND(L315,2)*ROUND(G315,3),2)</f>
      </c>
      <c s="36" t="s">
        <v>53</v>
      </c>
      <c>
        <f>(M315*21)/100</f>
      </c>
      <c t="s">
        <v>27</v>
      </c>
    </row>
    <row r="316" spans="1:5" ht="12.75">
      <c r="A316" s="35" t="s">
        <v>54</v>
      </c>
      <c r="E316" s="39" t="s">
        <v>5</v>
      </c>
    </row>
    <row r="317" spans="1:5" ht="12.75">
      <c r="A317" s="35" t="s">
        <v>55</v>
      </c>
      <c r="E317" s="40" t="s">
        <v>2907</v>
      </c>
    </row>
    <row r="318" spans="1:5" ht="12.75">
      <c r="A318" t="s">
        <v>56</v>
      </c>
      <c r="E318" s="39" t="s">
        <v>5</v>
      </c>
    </row>
    <row r="319" spans="1:16" ht="12.75">
      <c r="A319" t="s">
        <v>49</v>
      </c>
      <c s="34" t="s">
        <v>430</v>
      </c>
      <c s="34" t="s">
        <v>3067</v>
      </c>
      <c s="35" t="s">
        <v>5</v>
      </c>
      <c s="6" t="s">
        <v>3068</v>
      </c>
      <c s="36" t="s">
        <v>80</v>
      </c>
      <c s="37">
        <v>4</v>
      </c>
      <c s="36">
        <v>0</v>
      </c>
      <c s="36">
        <f>ROUND(G319*H319,6)</f>
      </c>
      <c r="L319" s="38">
        <v>0</v>
      </c>
      <c s="32">
        <f>ROUND(ROUND(L319,2)*ROUND(G319,3),2)</f>
      </c>
      <c s="36" t="s">
        <v>53</v>
      </c>
      <c>
        <f>(M319*21)/100</f>
      </c>
      <c t="s">
        <v>27</v>
      </c>
    </row>
    <row r="320" spans="1:5" ht="12.75">
      <c r="A320" s="35" t="s">
        <v>54</v>
      </c>
      <c r="E320" s="39" t="s">
        <v>5</v>
      </c>
    </row>
    <row r="321" spans="1:5" ht="12.75">
      <c r="A321" s="35" t="s">
        <v>55</v>
      </c>
      <c r="E321" s="40" t="s">
        <v>2907</v>
      </c>
    </row>
    <row r="322" spans="1:5" ht="12.75">
      <c r="A322" t="s">
        <v>56</v>
      </c>
      <c r="E322" s="39" t="s">
        <v>5</v>
      </c>
    </row>
    <row r="323" spans="1:16" ht="12.75">
      <c r="A323" t="s">
        <v>49</v>
      </c>
      <c s="34" t="s">
        <v>434</v>
      </c>
      <c s="34" t="s">
        <v>3069</v>
      </c>
      <c s="35" t="s">
        <v>5</v>
      </c>
      <c s="6" t="s">
        <v>3070</v>
      </c>
      <c s="36" t="s">
        <v>80</v>
      </c>
      <c s="37">
        <v>18</v>
      </c>
      <c s="36">
        <v>0</v>
      </c>
      <c s="36">
        <f>ROUND(G323*H323,6)</f>
      </c>
      <c r="L323" s="38">
        <v>0</v>
      </c>
      <c s="32">
        <f>ROUND(ROUND(L323,2)*ROUND(G323,3),2)</f>
      </c>
      <c s="36" t="s">
        <v>53</v>
      </c>
      <c>
        <f>(M323*21)/100</f>
      </c>
      <c t="s">
        <v>27</v>
      </c>
    </row>
    <row r="324" spans="1:5" ht="12.75">
      <c r="A324" s="35" t="s">
        <v>54</v>
      </c>
      <c r="E324" s="39" t="s">
        <v>5</v>
      </c>
    </row>
    <row r="325" spans="1:5" ht="12.75">
      <c r="A325" s="35" t="s">
        <v>55</v>
      </c>
      <c r="E325" s="40" t="s">
        <v>2907</v>
      </c>
    </row>
    <row r="326" spans="1:5" ht="12.75">
      <c r="A326" t="s">
        <v>56</v>
      </c>
      <c r="E326" s="39" t="s">
        <v>5</v>
      </c>
    </row>
    <row r="327" spans="1:16" ht="12.75">
      <c r="A327" t="s">
        <v>49</v>
      </c>
      <c s="34" t="s">
        <v>438</v>
      </c>
      <c s="34" t="s">
        <v>3071</v>
      </c>
      <c s="35" t="s">
        <v>5</v>
      </c>
      <c s="6" t="s">
        <v>3072</v>
      </c>
      <c s="36" t="s">
        <v>80</v>
      </c>
      <c s="37">
        <v>2</v>
      </c>
      <c s="36">
        <v>0</v>
      </c>
      <c s="36">
        <f>ROUND(G327*H327,6)</f>
      </c>
      <c r="L327" s="38">
        <v>0</v>
      </c>
      <c s="32">
        <f>ROUND(ROUND(L327,2)*ROUND(G327,3),2)</f>
      </c>
      <c s="36" t="s">
        <v>53</v>
      </c>
      <c>
        <f>(M327*21)/100</f>
      </c>
      <c t="s">
        <v>27</v>
      </c>
    </row>
    <row r="328" spans="1:5" ht="12.75">
      <c r="A328" s="35" t="s">
        <v>54</v>
      </c>
      <c r="E328" s="39" t="s">
        <v>5</v>
      </c>
    </row>
    <row r="329" spans="1:5" ht="12.75">
      <c r="A329" s="35" t="s">
        <v>55</v>
      </c>
      <c r="E329" s="40" t="s">
        <v>2907</v>
      </c>
    </row>
    <row r="330" spans="1:5" ht="12.75">
      <c r="A330" t="s">
        <v>56</v>
      </c>
      <c r="E330" s="39" t="s">
        <v>5</v>
      </c>
    </row>
    <row r="331" spans="1:16" ht="12.75">
      <c r="A331" t="s">
        <v>49</v>
      </c>
      <c s="34" t="s">
        <v>442</v>
      </c>
      <c s="34" t="s">
        <v>3073</v>
      </c>
      <c s="35" t="s">
        <v>5</v>
      </c>
      <c s="6" t="s">
        <v>3074</v>
      </c>
      <c s="36" t="s">
        <v>80</v>
      </c>
      <c s="37">
        <v>16</v>
      </c>
      <c s="36">
        <v>0</v>
      </c>
      <c s="36">
        <f>ROUND(G331*H331,6)</f>
      </c>
      <c r="L331" s="38">
        <v>0</v>
      </c>
      <c s="32">
        <f>ROUND(ROUND(L331,2)*ROUND(G331,3),2)</f>
      </c>
      <c s="36" t="s">
        <v>53</v>
      </c>
      <c>
        <f>(M331*21)/100</f>
      </c>
      <c t="s">
        <v>27</v>
      </c>
    </row>
    <row r="332" spans="1:5" ht="12.75">
      <c r="A332" s="35" t="s">
        <v>54</v>
      </c>
      <c r="E332" s="39" t="s">
        <v>5</v>
      </c>
    </row>
    <row r="333" spans="1:5" ht="12.75">
      <c r="A333" s="35" t="s">
        <v>55</v>
      </c>
      <c r="E333" s="40" t="s">
        <v>2907</v>
      </c>
    </row>
    <row r="334" spans="1:5" ht="12.75">
      <c r="A334" t="s">
        <v>56</v>
      </c>
      <c r="E334" s="39" t="s">
        <v>5</v>
      </c>
    </row>
    <row r="335" spans="1:16" ht="12.75">
      <c r="A335" t="s">
        <v>49</v>
      </c>
      <c s="34" t="s">
        <v>446</v>
      </c>
      <c s="34" t="s">
        <v>3075</v>
      </c>
      <c s="35" t="s">
        <v>5</v>
      </c>
      <c s="6" t="s">
        <v>3076</v>
      </c>
      <c s="36" t="s">
        <v>65</v>
      </c>
      <c s="37">
        <v>120</v>
      </c>
      <c s="36">
        <v>0</v>
      </c>
      <c s="36">
        <f>ROUND(G335*H335,6)</f>
      </c>
      <c r="L335" s="38">
        <v>0</v>
      </c>
      <c s="32">
        <f>ROUND(ROUND(L335,2)*ROUND(G335,3),2)</f>
      </c>
      <c s="36" t="s">
        <v>53</v>
      </c>
      <c>
        <f>(M335*21)/100</f>
      </c>
      <c t="s">
        <v>27</v>
      </c>
    </row>
    <row r="336" spans="1:5" ht="12.75">
      <c r="A336" s="35" t="s">
        <v>54</v>
      </c>
      <c r="E336" s="39" t="s">
        <v>5</v>
      </c>
    </row>
    <row r="337" spans="1:5" ht="12.75">
      <c r="A337" s="35" t="s">
        <v>55</v>
      </c>
      <c r="E337" s="40" t="s">
        <v>2907</v>
      </c>
    </row>
    <row r="338" spans="1:5" ht="12.75">
      <c r="A338" t="s">
        <v>56</v>
      </c>
      <c r="E338" s="39" t="s">
        <v>5</v>
      </c>
    </row>
    <row r="339" spans="1:16" ht="12.75">
      <c r="A339" t="s">
        <v>49</v>
      </c>
      <c s="34" t="s">
        <v>450</v>
      </c>
      <c s="34" t="s">
        <v>3077</v>
      </c>
      <c s="35" t="s">
        <v>5</v>
      </c>
      <c s="6" t="s">
        <v>3078</v>
      </c>
      <c s="36" t="s">
        <v>65</v>
      </c>
      <c s="37">
        <v>168</v>
      </c>
      <c s="36">
        <v>0</v>
      </c>
      <c s="36">
        <f>ROUND(G339*H339,6)</f>
      </c>
      <c r="L339" s="38">
        <v>0</v>
      </c>
      <c s="32">
        <f>ROUND(ROUND(L339,2)*ROUND(G339,3),2)</f>
      </c>
      <c s="36" t="s">
        <v>53</v>
      </c>
      <c>
        <f>(M339*21)/100</f>
      </c>
      <c t="s">
        <v>27</v>
      </c>
    </row>
    <row r="340" spans="1:5" ht="12.75">
      <c r="A340" s="35" t="s">
        <v>54</v>
      </c>
      <c r="E340" s="39" t="s">
        <v>5</v>
      </c>
    </row>
    <row r="341" spans="1:5" ht="12.75">
      <c r="A341" s="35" t="s">
        <v>55</v>
      </c>
      <c r="E341" s="40" t="s">
        <v>2907</v>
      </c>
    </row>
    <row r="342" spans="1:5" ht="12.75">
      <c r="A342" t="s">
        <v>56</v>
      </c>
      <c r="E342" s="39" t="s">
        <v>5</v>
      </c>
    </row>
    <row r="343" spans="1:16" ht="12.75">
      <c r="A343" t="s">
        <v>49</v>
      </c>
      <c s="34" t="s">
        <v>454</v>
      </c>
      <c s="34" t="s">
        <v>3079</v>
      </c>
      <c s="35" t="s">
        <v>5</v>
      </c>
      <c s="6" t="s">
        <v>3080</v>
      </c>
      <c s="36" t="s">
        <v>3081</v>
      </c>
      <c s="37">
        <v>9090</v>
      </c>
      <c s="36">
        <v>0</v>
      </c>
      <c s="36">
        <f>ROUND(G343*H343,6)</f>
      </c>
      <c r="L343" s="38">
        <v>0</v>
      </c>
      <c s="32">
        <f>ROUND(ROUND(L343,2)*ROUND(G343,3),2)</f>
      </c>
      <c s="36" t="s">
        <v>53</v>
      </c>
      <c>
        <f>(M343*21)/100</f>
      </c>
      <c t="s">
        <v>27</v>
      </c>
    </row>
    <row r="344" spans="1:5" ht="12.75">
      <c r="A344" s="35" t="s">
        <v>54</v>
      </c>
      <c r="E344" s="39" t="s">
        <v>5</v>
      </c>
    </row>
    <row r="345" spans="1:5" ht="12.75">
      <c r="A345" s="35" t="s">
        <v>55</v>
      </c>
      <c r="E345" s="40" t="s">
        <v>2907</v>
      </c>
    </row>
    <row r="346" spans="1:5" ht="12.75">
      <c r="A346" t="s">
        <v>56</v>
      </c>
      <c r="E346" s="39" t="s">
        <v>5</v>
      </c>
    </row>
    <row r="347" spans="1:13" ht="12.75">
      <c r="A347" t="s">
        <v>46</v>
      </c>
      <c r="C347" s="31" t="s">
        <v>3082</v>
      </c>
      <c r="E347" s="33" t="s">
        <v>3083</v>
      </c>
      <c r="J347" s="32">
        <f>0</f>
      </c>
      <c s="32">
        <f>0</f>
      </c>
      <c s="32">
        <f>0+L348+L352+L356+L360+L364</f>
      </c>
      <c s="32">
        <f>0+M348+M352+M356+M360+M364</f>
      </c>
    </row>
    <row r="348" spans="1:16" ht="12.75">
      <c r="A348" t="s">
        <v>49</v>
      </c>
      <c s="34" t="s">
        <v>458</v>
      </c>
      <c s="34" t="s">
        <v>3084</v>
      </c>
      <c s="35" t="s">
        <v>5</v>
      </c>
      <c s="6" t="s">
        <v>3085</v>
      </c>
      <c s="36" t="s">
        <v>80</v>
      </c>
      <c s="37">
        <v>7</v>
      </c>
      <c s="36">
        <v>0</v>
      </c>
      <c s="36">
        <f>ROUND(G348*H348,6)</f>
      </c>
      <c r="L348" s="38">
        <v>0</v>
      </c>
      <c s="32">
        <f>ROUND(ROUND(L348,2)*ROUND(G348,3),2)</f>
      </c>
      <c s="36" t="s">
        <v>655</v>
      </c>
      <c>
        <f>(M348*21)/100</f>
      </c>
      <c t="s">
        <v>27</v>
      </c>
    </row>
    <row r="349" spans="1:5" ht="12.75">
      <c r="A349" s="35" t="s">
        <v>54</v>
      </c>
      <c r="E349" s="39" t="s">
        <v>5</v>
      </c>
    </row>
    <row r="350" spans="1:5" ht="12.75">
      <c r="A350" s="35" t="s">
        <v>55</v>
      </c>
      <c r="E350" s="40" t="s">
        <v>3086</v>
      </c>
    </row>
    <row r="351" spans="1:5" ht="12.75">
      <c r="A351" t="s">
        <v>56</v>
      </c>
      <c r="E351" s="39" t="s">
        <v>5</v>
      </c>
    </row>
    <row r="352" spans="1:16" ht="12.75">
      <c r="A352" t="s">
        <v>49</v>
      </c>
      <c s="34" t="s">
        <v>3087</v>
      </c>
      <c s="34" t="s">
        <v>3088</v>
      </c>
      <c s="35" t="s">
        <v>5</v>
      </c>
      <c s="6" t="s">
        <v>3089</v>
      </c>
      <c s="36" t="s">
        <v>3090</v>
      </c>
      <c s="37">
        <v>7</v>
      </c>
      <c s="36">
        <v>0</v>
      </c>
      <c s="36">
        <f>ROUND(G352*H352,6)</f>
      </c>
      <c r="L352" s="38">
        <v>0</v>
      </c>
      <c s="32">
        <f>ROUND(ROUND(L352,2)*ROUND(G352,3),2)</f>
      </c>
      <c s="36" t="s">
        <v>655</v>
      </c>
      <c>
        <f>(M352*21)/100</f>
      </c>
      <c t="s">
        <v>27</v>
      </c>
    </row>
    <row r="353" spans="1:5" ht="12.75">
      <c r="A353" s="35" t="s">
        <v>54</v>
      </c>
      <c r="E353" s="39" t="s">
        <v>5</v>
      </c>
    </row>
    <row r="354" spans="1:5" ht="12.75">
      <c r="A354" s="35" t="s">
        <v>55</v>
      </c>
      <c r="E354" s="40" t="s">
        <v>3086</v>
      </c>
    </row>
    <row r="355" spans="1:5" ht="12.75">
      <c r="A355" t="s">
        <v>56</v>
      </c>
      <c r="E355" s="39" t="s">
        <v>5</v>
      </c>
    </row>
    <row r="356" spans="1:16" ht="12.75">
      <c r="A356" t="s">
        <v>49</v>
      </c>
      <c s="34" t="s">
        <v>3091</v>
      </c>
      <c s="34" t="s">
        <v>3092</v>
      </c>
      <c s="35" t="s">
        <v>5</v>
      </c>
      <c s="6" t="s">
        <v>3093</v>
      </c>
      <c s="36" t="s">
        <v>80</v>
      </c>
      <c s="37">
        <v>7</v>
      </c>
      <c s="36">
        <v>0</v>
      </c>
      <c s="36">
        <f>ROUND(G356*H356,6)</f>
      </c>
      <c r="L356" s="38">
        <v>0</v>
      </c>
      <c s="32">
        <f>ROUND(ROUND(L356,2)*ROUND(G356,3),2)</f>
      </c>
      <c s="36" t="s">
        <v>655</v>
      </c>
      <c>
        <f>(M356*21)/100</f>
      </c>
      <c t="s">
        <v>27</v>
      </c>
    </row>
    <row r="357" spans="1:5" ht="12.75">
      <c r="A357" s="35" t="s">
        <v>54</v>
      </c>
      <c r="E357" s="39" t="s">
        <v>5</v>
      </c>
    </row>
    <row r="358" spans="1:5" ht="12.75">
      <c r="A358" s="35" t="s">
        <v>55</v>
      </c>
      <c r="E358" s="40" t="s">
        <v>3086</v>
      </c>
    </row>
    <row r="359" spans="1:5" ht="12.75">
      <c r="A359" t="s">
        <v>56</v>
      </c>
      <c r="E359" s="39" t="s">
        <v>5</v>
      </c>
    </row>
    <row r="360" spans="1:16" ht="12.75">
      <c r="A360" t="s">
        <v>49</v>
      </c>
      <c s="34" t="s">
        <v>3094</v>
      </c>
      <c s="34" t="s">
        <v>3095</v>
      </c>
      <c s="35" t="s">
        <v>5</v>
      </c>
      <c s="6" t="s">
        <v>3096</v>
      </c>
      <c s="36" t="s">
        <v>80</v>
      </c>
      <c s="37">
        <v>6</v>
      </c>
      <c s="36">
        <v>0</v>
      </c>
      <c s="36">
        <f>ROUND(G360*H360,6)</f>
      </c>
      <c r="L360" s="38">
        <v>0</v>
      </c>
      <c s="32">
        <f>ROUND(ROUND(L360,2)*ROUND(G360,3),2)</f>
      </c>
      <c s="36" t="s">
        <v>655</v>
      </c>
      <c>
        <f>(M360*21)/100</f>
      </c>
      <c t="s">
        <v>27</v>
      </c>
    </row>
    <row r="361" spans="1:5" ht="12.75">
      <c r="A361" s="35" t="s">
        <v>54</v>
      </c>
      <c r="E361" s="39" t="s">
        <v>5</v>
      </c>
    </row>
    <row r="362" spans="1:5" ht="12.75">
      <c r="A362" s="35" t="s">
        <v>55</v>
      </c>
      <c r="E362" s="40" t="s">
        <v>3086</v>
      </c>
    </row>
    <row r="363" spans="1:5" ht="12.75">
      <c r="A363" t="s">
        <v>56</v>
      </c>
      <c r="E363" s="39" t="s">
        <v>5</v>
      </c>
    </row>
    <row r="364" spans="1:16" ht="12.75">
      <c r="A364" t="s">
        <v>49</v>
      </c>
      <c s="34" t="s">
        <v>3097</v>
      </c>
      <c s="34" t="s">
        <v>3098</v>
      </c>
      <c s="35" t="s">
        <v>5</v>
      </c>
      <c s="6" t="s">
        <v>3099</v>
      </c>
      <c s="36" t="s">
        <v>80</v>
      </c>
      <c s="37">
        <v>2</v>
      </c>
      <c s="36">
        <v>0</v>
      </c>
      <c s="36">
        <f>ROUND(G364*H364,6)</f>
      </c>
      <c r="L364" s="38">
        <v>0</v>
      </c>
      <c s="32">
        <f>ROUND(ROUND(L364,2)*ROUND(G364,3),2)</f>
      </c>
      <c s="36" t="s">
        <v>655</v>
      </c>
      <c>
        <f>(M364*21)/100</f>
      </c>
      <c t="s">
        <v>27</v>
      </c>
    </row>
    <row r="365" spans="1:5" ht="12.75">
      <c r="A365" s="35" t="s">
        <v>54</v>
      </c>
      <c r="E365" s="39" t="s">
        <v>5</v>
      </c>
    </row>
    <row r="366" spans="1:5" ht="12.75">
      <c r="A366" s="35" t="s">
        <v>55</v>
      </c>
      <c r="E366" s="40" t="s">
        <v>3086</v>
      </c>
    </row>
    <row r="367" spans="1:5" ht="12.75">
      <c r="A367" t="s">
        <v>56</v>
      </c>
      <c r="E367" s="39" t="s">
        <v>5</v>
      </c>
    </row>
    <row r="368" spans="1:13" ht="12.75">
      <c r="A368" t="s">
        <v>46</v>
      </c>
      <c r="C368" s="31" t="s">
        <v>649</v>
      </c>
      <c r="E368" s="33" t="s">
        <v>2348</v>
      </c>
      <c r="J368" s="32">
        <f>0</f>
      </c>
      <c s="32">
        <f>0</f>
      </c>
      <c s="32">
        <f>0+L369+L373+L377+L381+L385</f>
      </c>
      <c s="32">
        <f>0+M369+M373+M377+M381+M385</f>
      </c>
    </row>
    <row r="369" spans="1:16" ht="25.5">
      <c r="A369" t="s">
        <v>49</v>
      </c>
      <c s="34" t="s">
        <v>3100</v>
      </c>
      <c s="34" t="s">
        <v>975</v>
      </c>
      <c s="35" t="s">
        <v>652</v>
      </c>
      <c s="6" t="s">
        <v>976</v>
      </c>
      <c s="36" t="s">
        <v>654</v>
      </c>
      <c s="37">
        <v>200</v>
      </c>
      <c s="36">
        <v>0</v>
      </c>
      <c s="36">
        <f>ROUND(G369*H369,6)</f>
      </c>
      <c r="L369" s="38">
        <v>0</v>
      </c>
      <c s="32">
        <f>ROUND(ROUND(L369,2)*ROUND(G369,3),2)</f>
      </c>
      <c s="36" t="s">
        <v>655</v>
      </c>
      <c>
        <f>(M369*21)/100</f>
      </c>
      <c t="s">
        <v>27</v>
      </c>
    </row>
    <row r="370" spans="1:5" ht="12.75">
      <c r="A370" s="35" t="s">
        <v>54</v>
      </c>
      <c r="E370" s="39" t="s">
        <v>656</v>
      </c>
    </row>
    <row r="371" spans="1:5" ht="12.75">
      <c r="A371" s="35" t="s">
        <v>55</v>
      </c>
      <c r="E371" s="40" t="s">
        <v>5</v>
      </c>
    </row>
    <row r="372" spans="1:5" ht="12.75">
      <c r="A372" t="s">
        <v>56</v>
      </c>
      <c r="E372" s="39" t="s">
        <v>5</v>
      </c>
    </row>
    <row r="373" spans="1:16" ht="25.5">
      <c r="A373" t="s">
        <v>49</v>
      </c>
      <c s="34" t="s">
        <v>652</v>
      </c>
      <c s="34" t="s">
        <v>1375</v>
      </c>
      <c s="35" t="s">
        <v>652</v>
      </c>
      <c s="6" t="s">
        <v>1376</v>
      </c>
      <c s="36" t="s">
        <v>654</v>
      </c>
      <c s="37">
        <v>102</v>
      </c>
      <c s="36">
        <v>0</v>
      </c>
      <c s="36">
        <f>ROUND(G373*H373,6)</f>
      </c>
      <c r="L373" s="38">
        <v>0</v>
      </c>
      <c s="32">
        <f>ROUND(ROUND(L373,2)*ROUND(G373,3),2)</f>
      </c>
      <c s="36" t="s">
        <v>655</v>
      </c>
      <c>
        <f>(M373*21)/100</f>
      </c>
      <c t="s">
        <v>27</v>
      </c>
    </row>
    <row r="374" spans="1:5" ht="12.75">
      <c r="A374" s="35" t="s">
        <v>54</v>
      </c>
      <c r="E374" s="39" t="s">
        <v>656</v>
      </c>
    </row>
    <row r="375" spans="1:5" ht="12.75">
      <c r="A375" s="35" t="s">
        <v>55</v>
      </c>
      <c r="E375" s="40" t="s">
        <v>5</v>
      </c>
    </row>
    <row r="376" spans="1:5" ht="12.75">
      <c r="A376" t="s">
        <v>56</v>
      </c>
      <c r="E376" s="39" t="s">
        <v>5</v>
      </c>
    </row>
    <row r="377" spans="1:16" ht="25.5">
      <c r="A377" t="s">
        <v>49</v>
      </c>
      <c s="34" t="s">
        <v>3101</v>
      </c>
      <c s="34" t="s">
        <v>3102</v>
      </c>
      <c s="35" t="s">
        <v>652</v>
      </c>
      <c s="6" t="s">
        <v>3103</v>
      </c>
      <c s="36" t="s">
        <v>654</v>
      </c>
      <c s="37">
        <v>0.5</v>
      </c>
      <c s="36">
        <v>0</v>
      </c>
      <c s="36">
        <f>ROUND(G377*H377,6)</f>
      </c>
      <c r="L377" s="38">
        <v>0</v>
      </c>
      <c s="32">
        <f>ROUND(ROUND(L377,2)*ROUND(G377,3),2)</f>
      </c>
      <c s="36" t="s">
        <v>655</v>
      </c>
      <c>
        <f>(M377*21)/100</f>
      </c>
      <c t="s">
        <v>27</v>
      </c>
    </row>
    <row r="378" spans="1:5" ht="12.75">
      <c r="A378" s="35" t="s">
        <v>54</v>
      </c>
      <c r="E378" s="39" t="s">
        <v>656</v>
      </c>
    </row>
    <row r="379" spans="1:5" ht="12.75">
      <c r="A379" s="35" t="s">
        <v>55</v>
      </c>
      <c r="E379" s="40" t="s">
        <v>5</v>
      </c>
    </row>
    <row r="380" spans="1:5" ht="12.75">
      <c r="A380" t="s">
        <v>56</v>
      </c>
      <c r="E380" s="39" t="s">
        <v>5</v>
      </c>
    </row>
    <row r="381" spans="1:16" ht="25.5">
      <c r="A381" t="s">
        <v>49</v>
      </c>
      <c s="34" t="s">
        <v>3104</v>
      </c>
      <c s="34" t="s">
        <v>1737</v>
      </c>
      <c s="35" t="s">
        <v>652</v>
      </c>
      <c s="6" t="s">
        <v>1738</v>
      </c>
      <c s="36" t="s">
        <v>654</v>
      </c>
      <c s="37">
        <v>4</v>
      </c>
      <c s="36">
        <v>0</v>
      </c>
      <c s="36">
        <f>ROUND(G381*H381,6)</f>
      </c>
      <c r="L381" s="38">
        <v>0</v>
      </c>
      <c s="32">
        <f>ROUND(ROUND(L381,2)*ROUND(G381,3),2)</f>
      </c>
      <c s="36" t="s">
        <v>655</v>
      </c>
      <c>
        <f>(M381*21)/100</f>
      </c>
      <c t="s">
        <v>27</v>
      </c>
    </row>
    <row r="382" spans="1:5" ht="25.5">
      <c r="A382" s="35" t="s">
        <v>54</v>
      </c>
      <c r="E382" s="39" t="s">
        <v>663</v>
      </c>
    </row>
    <row r="383" spans="1:5" ht="12.75">
      <c r="A383" s="35" t="s">
        <v>55</v>
      </c>
      <c r="E383" s="40" t="s">
        <v>5</v>
      </c>
    </row>
    <row r="384" spans="1:5" ht="12.75">
      <c r="A384" t="s">
        <v>56</v>
      </c>
      <c r="E384" s="39" t="s">
        <v>5</v>
      </c>
    </row>
    <row r="385" spans="1:16" ht="25.5">
      <c r="A385" t="s">
        <v>49</v>
      </c>
      <c s="34" t="s">
        <v>3105</v>
      </c>
      <c s="34" t="s">
        <v>3106</v>
      </c>
      <c s="35" t="s">
        <v>652</v>
      </c>
      <c s="6" t="s">
        <v>3107</v>
      </c>
      <c s="36" t="s">
        <v>654</v>
      </c>
      <c s="37">
        <v>1</v>
      </c>
      <c s="36">
        <v>0</v>
      </c>
      <c s="36">
        <f>ROUND(G385*H385,6)</f>
      </c>
      <c r="L385" s="38">
        <v>0</v>
      </c>
      <c s="32">
        <f>ROUND(ROUND(L385,2)*ROUND(G385,3),2)</f>
      </c>
      <c s="36" t="s">
        <v>655</v>
      </c>
      <c>
        <f>(M385*21)/100</f>
      </c>
      <c t="s">
        <v>27</v>
      </c>
    </row>
    <row r="386" spans="1:5" ht="25.5">
      <c r="A386" s="35" t="s">
        <v>54</v>
      </c>
      <c r="E386" s="39" t="s">
        <v>663</v>
      </c>
    </row>
    <row r="387" spans="1:5" ht="12.75">
      <c r="A387" s="35" t="s">
        <v>55</v>
      </c>
      <c r="E387" s="40" t="s">
        <v>5</v>
      </c>
    </row>
    <row r="388" spans="1:5" ht="12.75">
      <c r="A388" t="s">
        <v>56</v>
      </c>
      <c r="E3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2898</v>
      </c>
      <c s="41">
        <f>Rekapitulace!C54</f>
      </c>
      <c s="20" t="s">
        <v>0</v>
      </c>
      <c t="s">
        <v>23</v>
      </c>
      <c t="s">
        <v>27</v>
      </c>
    </row>
    <row r="4" spans="1:16" ht="32" customHeight="1">
      <c r="A4" s="24" t="s">
        <v>20</v>
      </c>
      <c s="25" t="s">
        <v>28</v>
      </c>
      <c s="27" t="s">
        <v>2898</v>
      </c>
      <c r="E4" s="26" t="s">
        <v>2899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3110</v>
      </c>
      <c r="E8" s="30" t="s">
        <v>3109</v>
      </c>
      <c r="J8" s="29">
        <f>0+J9+J42+J47+J56+J149</f>
      </c>
      <c s="29">
        <f>0+K9+K42+K47+K56+K149</f>
      </c>
      <c s="29">
        <f>0+L9+L42+L47+L56+L149</f>
      </c>
      <c s="29">
        <f>0+M9+M42+M47+M56+M149</f>
      </c>
    </row>
    <row r="9" spans="1:13" ht="12.75">
      <c r="A9" t="s">
        <v>46</v>
      </c>
      <c r="C9" s="31" t="s">
        <v>47</v>
      </c>
      <c r="E9" s="33" t="s">
        <v>48</v>
      </c>
      <c r="J9" s="32">
        <f>0</f>
      </c>
      <c s="32">
        <f>0</f>
      </c>
      <c s="32">
        <f>0+L10+L14+L18+L22+L26+L30+L34+L38</f>
      </c>
      <c s="32">
        <f>0+M10+M14+M18+M22+M26+M30+M34+M38</f>
      </c>
    </row>
    <row r="10" spans="1:16" ht="12.75">
      <c r="A10" t="s">
        <v>49</v>
      </c>
      <c s="34" t="s">
        <v>47</v>
      </c>
      <c s="34" t="s">
        <v>1869</v>
      </c>
      <c s="35" t="s">
        <v>5</v>
      </c>
      <c s="6" t="s">
        <v>1870</v>
      </c>
      <c s="36" t="s">
        <v>74</v>
      </c>
      <c s="37">
        <v>175</v>
      </c>
      <c s="36">
        <v>0</v>
      </c>
      <c s="36">
        <f>ROUND(G10*H10,6)</f>
      </c>
      <c r="L10" s="38">
        <v>0</v>
      </c>
      <c s="32">
        <f>ROUND(ROUND(L10,2)*ROUND(G10,3),2)</f>
      </c>
      <c s="36" t="s">
        <v>53</v>
      </c>
      <c>
        <f>(M10*21)/100</f>
      </c>
      <c t="s">
        <v>27</v>
      </c>
    </row>
    <row r="11" spans="1:5" ht="12.75">
      <c r="A11" s="35" t="s">
        <v>54</v>
      </c>
      <c r="E11" s="39" t="s">
        <v>5</v>
      </c>
    </row>
    <row r="12" spans="1:5" ht="12.75">
      <c r="A12" s="35" t="s">
        <v>55</v>
      </c>
      <c r="E12" s="40" t="s">
        <v>3111</v>
      </c>
    </row>
    <row r="13" spans="1:5" ht="12.75">
      <c r="A13" t="s">
        <v>56</v>
      </c>
      <c r="E13" s="39" t="s">
        <v>1872</v>
      </c>
    </row>
    <row r="14" spans="1:16" ht="12.75">
      <c r="A14" t="s">
        <v>49</v>
      </c>
      <c s="34" t="s">
        <v>27</v>
      </c>
      <c s="34" t="s">
        <v>2028</v>
      </c>
      <c s="35" t="s">
        <v>5</v>
      </c>
      <c s="6" t="s">
        <v>2029</v>
      </c>
      <c s="36" t="s">
        <v>74</v>
      </c>
      <c s="37">
        <v>25</v>
      </c>
      <c s="36">
        <v>0</v>
      </c>
      <c s="36">
        <f>ROUND(G14*H14,6)</f>
      </c>
      <c r="L14" s="38">
        <v>0</v>
      </c>
      <c s="32">
        <f>ROUND(ROUND(L14,2)*ROUND(G14,3),2)</f>
      </c>
      <c s="36" t="s">
        <v>53</v>
      </c>
      <c>
        <f>(M14*21)/100</f>
      </c>
      <c t="s">
        <v>27</v>
      </c>
    </row>
    <row r="15" spans="1:5" ht="12.75">
      <c r="A15" s="35" t="s">
        <v>54</v>
      </c>
      <c r="E15" s="39" t="s">
        <v>5</v>
      </c>
    </row>
    <row r="16" spans="1:5" ht="12.75">
      <c r="A16" s="35" t="s">
        <v>55</v>
      </c>
      <c r="E16" s="40" t="s">
        <v>3111</v>
      </c>
    </row>
    <row r="17" spans="1:5" ht="12.75">
      <c r="A17" t="s">
        <v>56</v>
      </c>
      <c r="E17" s="39" t="s">
        <v>2030</v>
      </c>
    </row>
    <row r="18" spans="1:16" ht="25.5">
      <c r="A18" t="s">
        <v>49</v>
      </c>
      <c s="34" t="s">
        <v>26</v>
      </c>
      <c s="34" t="s">
        <v>1445</v>
      </c>
      <c s="35" t="s">
        <v>5</v>
      </c>
      <c s="6" t="s">
        <v>1446</v>
      </c>
      <c s="36" t="s">
        <v>52</v>
      </c>
      <c s="37">
        <v>15</v>
      </c>
      <c s="36">
        <v>0</v>
      </c>
      <c s="36">
        <f>ROUND(G18*H18,6)</f>
      </c>
      <c r="L18" s="38">
        <v>0</v>
      </c>
      <c s="32">
        <f>ROUND(ROUND(L18,2)*ROUND(G18,3),2)</f>
      </c>
      <c s="36" t="s">
        <v>53</v>
      </c>
      <c>
        <f>(M18*21)/100</f>
      </c>
      <c t="s">
        <v>27</v>
      </c>
    </row>
    <row r="19" spans="1:5" ht="12.75">
      <c r="A19" s="35" t="s">
        <v>54</v>
      </c>
      <c r="E19" s="39" t="s">
        <v>5</v>
      </c>
    </row>
    <row r="20" spans="1:5" ht="12.75">
      <c r="A20" s="35" t="s">
        <v>55</v>
      </c>
      <c r="E20" s="40" t="s">
        <v>3111</v>
      </c>
    </row>
    <row r="21" spans="1:5" ht="63.75">
      <c r="A21" t="s">
        <v>56</v>
      </c>
      <c r="E21" s="39" t="s">
        <v>3112</v>
      </c>
    </row>
    <row r="22" spans="1:16" ht="12.75">
      <c r="A22" t="s">
        <v>49</v>
      </c>
      <c s="34" t="s">
        <v>62</v>
      </c>
      <c s="34" t="s">
        <v>50</v>
      </c>
      <c s="35" t="s">
        <v>5</v>
      </c>
      <c s="6" t="s">
        <v>51</v>
      </c>
      <c s="36" t="s">
        <v>52</v>
      </c>
      <c s="37">
        <v>22.5</v>
      </c>
      <c s="36">
        <v>0</v>
      </c>
      <c s="36">
        <f>ROUND(G22*H22,6)</f>
      </c>
      <c r="L22" s="38">
        <v>0</v>
      </c>
      <c s="32">
        <f>ROUND(ROUND(L22,2)*ROUND(G22,3),2)</f>
      </c>
      <c s="36" t="s">
        <v>53</v>
      </c>
      <c>
        <f>(M22*21)/100</f>
      </c>
      <c t="s">
        <v>27</v>
      </c>
    </row>
    <row r="23" spans="1:5" ht="12.75">
      <c r="A23" s="35" t="s">
        <v>54</v>
      </c>
      <c r="E23" s="39" t="s">
        <v>5</v>
      </c>
    </row>
    <row r="24" spans="1:5" ht="12.75">
      <c r="A24" s="35" t="s">
        <v>55</v>
      </c>
      <c r="E24" s="40" t="s">
        <v>3111</v>
      </c>
    </row>
    <row r="25" spans="1:5" ht="318.75">
      <c r="A25" t="s">
        <v>56</v>
      </c>
      <c r="E25" s="39" t="s">
        <v>1875</v>
      </c>
    </row>
    <row r="26" spans="1:16" ht="12.75">
      <c r="A26" t="s">
        <v>49</v>
      </c>
      <c s="34" t="s">
        <v>67</v>
      </c>
      <c s="34" t="s">
        <v>760</v>
      </c>
      <c s="35" t="s">
        <v>5</v>
      </c>
      <c s="6" t="s">
        <v>761</v>
      </c>
      <c s="36" t="s">
        <v>65</v>
      </c>
      <c s="37">
        <v>30</v>
      </c>
      <c s="36">
        <v>0</v>
      </c>
      <c s="36">
        <f>ROUND(G26*H26,6)</f>
      </c>
      <c r="L26" s="38">
        <v>0</v>
      </c>
      <c s="32">
        <f>ROUND(ROUND(L26,2)*ROUND(G26,3),2)</f>
      </c>
      <c s="36" t="s">
        <v>53</v>
      </c>
      <c>
        <f>(M26*21)/100</f>
      </c>
      <c t="s">
        <v>27</v>
      </c>
    </row>
    <row r="27" spans="1:5" ht="12.75">
      <c r="A27" s="35" t="s">
        <v>54</v>
      </c>
      <c r="E27" s="39" t="s">
        <v>5</v>
      </c>
    </row>
    <row r="28" spans="1:5" ht="12.75">
      <c r="A28" s="35" t="s">
        <v>55</v>
      </c>
      <c r="E28" s="40" t="s">
        <v>3111</v>
      </c>
    </row>
    <row r="29" spans="1:5" ht="25.5">
      <c r="A29" t="s">
        <v>56</v>
      </c>
      <c r="E29" s="39" t="s">
        <v>66</v>
      </c>
    </row>
    <row r="30" spans="1:16" ht="12.75">
      <c r="A30" t="s">
        <v>49</v>
      </c>
      <c s="34" t="s">
        <v>71</v>
      </c>
      <c s="34" t="s">
        <v>68</v>
      </c>
      <c s="35" t="s">
        <v>5</v>
      </c>
      <c s="6" t="s">
        <v>69</v>
      </c>
      <c s="36" t="s">
        <v>52</v>
      </c>
      <c s="37">
        <v>83</v>
      </c>
      <c s="36">
        <v>0</v>
      </c>
      <c s="36">
        <f>ROUND(G30*H30,6)</f>
      </c>
      <c r="L30" s="38">
        <v>0</v>
      </c>
      <c s="32">
        <f>ROUND(ROUND(L30,2)*ROUND(G30,3),2)</f>
      </c>
      <c s="36" t="s">
        <v>53</v>
      </c>
      <c>
        <f>(M30*21)/100</f>
      </c>
      <c t="s">
        <v>27</v>
      </c>
    </row>
    <row r="31" spans="1:5" ht="12.75">
      <c r="A31" s="35" t="s">
        <v>54</v>
      </c>
      <c r="E31" s="39" t="s">
        <v>5</v>
      </c>
    </row>
    <row r="32" spans="1:5" ht="12.75">
      <c r="A32" s="35" t="s">
        <v>55</v>
      </c>
      <c r="E32" s="40" t="s">
        <v>3111</v>
      </c>
    </row>
    <row r="33" spans="1:5" ht="229.5">
      <c r="A33" t="s">
        <v>56</v>
      </c>
      <c r="E33" s="39" t="s">
        <v>3113</v>
      </c>
    </row>
    <row r="34" spans="1:16" ht="12.75">
      <c r="A34" t="s">
        <v>49</v>
      </c>
      <c s="34" t="s">
        <v>76</v>
      </c>
      <c s="34" t="s">
        <v>1879</v>
      </c>
      <c s="35" t="s">
        <v>5</v>
      </c>
      <c s="6" t="s">
        <v>1880</v>
      </c>
      <c s="36" t="s">
        <v>74</v>
      </c>
      <c s="37">
        <v>175</v>
      </c>
      <c s="36">
        <v>0</v>
      </c>
      <c s="36">
        <f>ROUND(G34*H34,6)</f>
      </c>
      <c r="L34" s="38">
        <v>0</v>
      </c>
      <c s="32">
        <f>ROUND(ROUND(L34,2)*ROUND(G34,3),2)</f>
      </c>
      <c s="36" t="s">
        <v>53</v>
      </c>
      <c>
        <f>(M34*21)/100</f>
      </c>
      <c t="s">
        <v>27</v>
      </c>
    </row>
    <row r="35" spans="1:5" ht="12.75">
      <c r="A35" s="35" t="s">
        <v>54</v>
      </c>
      <c r="E35" s="39" t="s">
        <v>5</v>
      </c>
    </row>
    <row r="36" spans="1:5" ht="12.75">
      <c r="A36" s="35" t="s">
        <v>55</v>
      </c>
      <c r="E36" s="40" t="s">
        <v>3111</v>
      </c>
    </row>
    <row r="37" spans="1:5" ht="38.25">
      <c r="A37" t="s">
        <v>56</v>
      </c>
      <c r="E37" s="39" t="s">
        <v>1881</v>
      </c>
    </row>
    <row r="38" spans="1:16" ht="12.75">
      <c r="A38" t="s">
        <v>49</v>
      </c>
      <c s="34" t="s">
        <v>82</v>
      </c>
      <c s="34" t="s">
        <v>2044</v>
      </c>
      <c s="35" t="s">
        <v>5</v>
      </c>
      <c s="6" t="s">
        <v>2045</v>
      </c>
      <c s="36" t="s">
        <v>74</v>
      </c>
      <c s="37">
        <v>25</v>
      </c>
      <c s="36">
        <v>0</v>
      </c>
      <c s="36">
        <f>ROUND(G38*H38,6)</f>
      </c>
      <c r="L38" s="38">
        <v>0</v>
      </c>
      <c s="32">
        <f>ROUND(ROUND(L38,2)*ROUND(G38,3),2)</f>
      </c>
      <c s="36" t="s">
        <v>53</v>
      </c>
      <c>
        <f>(M38*21)/100</f>
      </c>
      <c t="s">
        <v>27</v>
      </c>
    </row>
    <row r="39" spans="1:5" ht="12.75">
      <c r="A39" s="35" t="s">
        <v>54</v>
      </c>
      <c r="E39" s="39" t="s">
        <v>5</v>
      </c>
    </row>
    <row r="40" spans="1:5" ht="12.75">
      <c r="A40" s="35" t="s">
        <v>55</v>
      </c>
      <c r="E40" s="40" t="s">
        <v>3111</v>
      </c>
    </row>
    <row r="41" spans="1:5" ht="25.5">
      <c r="A41" t="s">
        <v>56</v>
      </c>
      <c r="E41" s="39" t="s">
        <v>3114</v>
      </c>
    </row>
    <row r="42" spans="1:13" ht="12.75">
      <c r="A42" t="s">
        <v>46</v>
      </c>
      <c r="C42" s="31" t="s">
        <v>27</v>
      </c>
      <c r="E42" s="33" t="s">
        <v>985</v>
      </c>
      <c r="J42" s="32">
        <f>0</f>
      </c>
      <c s="32">
        <f>0</f>
      </c>
      <c s="32">
        <f>0+L43</f>
      </c>
      <c s="32">
        <f>0+M43</f>
      </c>
    </row>
    <row r="43" spans="1:16" ht="12.75">
      <c r="A43" t="s">
        <v>49</v>
      </c>
      <c s="34" t="s">
        <v>86</v>
      </c>
      <c s="34" t="s">
        <v>2267</v>
      </c>
      <c s="35" t="s">
        <v>5</v>
      </c>
      <c s="6" t="s">
        <v>2268</v>
      </c>
      <c s="36" t="s">
        <v>74</v>
      </c>
      <c s="37">
        <v>150</v>
      </c>
      <c s="36">
        <v>0</v>
      </c>
      <c s="36">
        <f>ROUND(G43*H43,6)</f>
      </c>
      <c r="L43" s="38">
        <v>0</v>
      </c>
      <c s="32">
        <f>ROUND(ROUND(L43,2)*ROUND(G43,3),2)</f>
      </c>
      <c s="36" t="s">
        <v>53</v>
      </c>
      <c>
        <f>(M43*21)/100</f>
      </c>
      <c t="s">
        <v>27</v>
      </c>
    </row>
    <row r="44" spans="1:5" ht="12.75">
      <c r="A44" s="35" t="s">
        <v>54</v>
      </c>
      <c r="E44" s="39" t="s">
        <v>5</v>
      </c>
    </row>
    <row r="45" spans="1:5" ht="12.75">
      <c r="A45" s="35" t="s">
        <v>55</v>
      </c>
      <c r="E45" s="40" t="s">
        <v>3111</v>
      </c>
    </row>
    <row r="46" spans="1:5" ht="102">
      <c r="A46" t="s">
        <v>56</v>
      </c>
      <c r="E46" s="39" t="s">
        <v>1764</v>
      </c>
    </row>
    <row r="47" spans="1:13" ht="12.75">
      <c r="A47" t="s">
        <v>46</v>
      </c>
      <c r="C47" s="31" t="s">
        <v>62</v>
      </c>
      <c r="E47" s="33" t="s">
        <v>1583</v>
      </c>
      <c r="J47" s="32">
        <f>0</f>
      </c>
      <c s="32">
        <f>0</f>
      </c>
      <c s="32">
        <f>0+L48+L52</f>
      </c>
      <c s="32">
        <f>0+M48+M52</f>
      </c>
    </row>
    <row r="48" spans="1:16" ht="12.75">
      <c r="A48" t="s">
        <v>49</v>
      </c>
      <c s="34" t="s">
        <v>90</v>
      </c>
      <c s="34" t="s">
        <v>1788</v>
      </c>
      <c s="35" t="s">
        <v>5</v>
      </c>
      <c s="6" t="s">
        <v>1789</v>
      </c>
      <c s="36" t="s">
        <v>52</v>
      </c>
      <c s="37">
        <v>15</v>
      </c>
      <c s="36">
        <v>0</v>
      </c>
      <c s="36">
        <f>ROUND(G48*H48,6)</f>
      </c>
      <c r="L48" s="38">
        <v>0</v>
      </c>
      <c s="32">
        <f>ROUND(ROUND(L48,2)*ROUND(G48,3),2)</f>
      </c>
      <c s="36" t="s">
        <v>53</v>
      </c>
      <c>
        <f>(M48*21)/100</f>
      </c>
      <c t="s">
        <v>27</v>
      </c>
    </row>
    <row r="49" spans="1:5" ht="12.75">
      <c r="A49" s="35" t="s">
        <v>54</v>
      </c>
      <c r="E49" s="39" t="s">
        <v>5</v>
      </c>
    </row>
    <row r="50" spans="1:5" ht="12.75">
      <c r="A50" s="35" t="s">
        <v>55</v>
      </c>
      <c r="E50" s="40" t="s">
        <v>3111</v>
      </c>
    </row>
    <row r="51" spans="1:5" ht="38.25">
      <c r="A51" t="s">
        <v>56</v>
      </c>
      <c r="E51" s="39" t="s">
        <v>1527</v>
      </c>
    </row>
    <row r="52" spans="1:16" ht="12.75">
      <c r="A52" t="s">
        <v>49</v>
      </c>
      <c s="34" t="s">
        <v>94</v>
      </c>
      <c s="34" t="s">
        <v>1884</v>
      </c>
      <c s="35" t="s">
        <v>5</v>
      </c>
      <c s="6" t="s">
        <v>1885</v>
      </c>
      <c s="36" t="s">
        <v>52</v>
      </c>
      <c s="37">
        <v>5</v>
      </c>
      <c s="36">
        <v>0</v>
      </c>
      <c s="36">
        <f>ROUND(G52*H52,6)</f>
      </c>
      <c r="L52" s="38">
        <v>0</v>
      </c>
      <c s="32">
        <f>ROUND(ROUND(L52,2)*ROUND(G52,3),2)</f>
      </c>
      <c s="36" t="s">
        <v>53</v>
      </c>
      <c>
        <f>(M52*21)/100</f>
      </c>
      <c t="s">
        <v>27</v>
      </c>
    </row>
    <row r="53" spans="1:5" ht="12.75">
      <c r="A53" s="35" t="s">
        <v>54</v>
      </c>
      <c r="E53" s="39" t="s">
        <v>5</v>
      </c>
    </row>
    <row r="54" spans="1:5" ht="12.75">
      <c r="A54" s="35" t="s">
        <v>55</v>
      </c>
      <c r="E54" s="40" t="s">
        <v>3111</v>
      </c>
    </row>
    <row r="55" spans="1:5" ht="38.25">
      <c r="A55" t="s">
        <v>56</v>
      </c>
      <c r="E55" s="39" t="s">
        <v>1527</v>
      </c>
    </row>
    <row r="56" spans="1:13" ht="12.75">
      <c r="A56" t="s">
        <v>46</v>
      </c>
      <c r="C56" s="31" t="s">
        <v>76</v>
      </c>
      <c r="E56" s="33" t="s">
        <v>77</v>
      </c>
      <c r="J56" s="32">
        <f>0</f>
      </c>
      <c s="32">
        <f>0</f>
      </c>
      <c s="32">
        <f>0+L57+L61+L65+L69+L73+L77+L81+L85+L89+L93+L97+L101+L105+L109+L113+L117+L121+L125+L129+L133+L137+L141+L145</f>
      </c>
      <c s="32">
        <f>0+M57+M61+M65+M69+M73+M77+M81+M85+M89+M93+M97+M101+M105+M109+M113+M117+M121+M125+M129+M133+M137+M141+M145</f>
      </c>
    </row>
    <row r="57" spans="1:16" ht="25.5">
      <c r="A57" t="s">
        <v>49</v>
      </c>
      <c s="34" t="s">
        <v>97</v>
      </c>
      <c s="34" t="s">
        <v>78</v>
      </c>
      <c s="35" t="s">
        <v>5</v>
      </c>
      <c s="6" t="s">
        <v>79</v>
      </c>
      <c s="36" t="s">
        <v>80</v>
      </c>
      <c s="37">
        <v>2</v>
      </c>
      <c s="36">
        <v>0</v>
      </c>
      <c s="36">
        <f>ROUND(G57*H57,6)</f>
      </c>
      <c r="L57" s="38">
        <v>0</v>
      </c>
      <c s="32">
        <f>ROUND(ROUND(L57,2)*ROUND(G57,3),2)</f>
      </c>
      <c s="36" t="s">
        <v>53</v>
      </c>
      <c>
        <f>(M57*21)/100</f>
      </c>
      <c t="s">
        <v>27</v>
      </c>
    </row>
    <row r="58" spans="1:5" ht="12.75">
      <c r="A58" s="35" t="s">
        <v>54</v>
      </c>
      <c r="E58" s="39" t="s">
        <v>5</v>
      </c>
    </row>
    <row r="59" spans="1:5" ht="12.75">
      <c r="A59" s="35" t="s">
        <v>55</v>
      </c>
      <c r="E59" s="40" t="s">
        <v>3111</v>
      </c>
    </row>
    <row r="60" spans="1:5" ht="76.5">
      <c r="A60" t="s">
        <v>56</v>
      </c>
      <c r="E60" s="39" t="s">
        <v>3115</v>
      </c>
    </row>
    <row r="61" spans="1:16" ht="12.75">
      <c r="A61" t="s">
        <v>49</v>
      </c>
      <c s="34" t="s">
        <v>101</v>
      </c>
      <c s="34" t="s">
        <v>2132</v>
      </c>
      <c s="35" t="s">
        <v>5</v>
      </c>
      <c s="6" t="s">
        <v>2133</v>
      </c>
      <c s="36" t="s">
        <v>80</v>
      </c>
      <c s="37">
        <v>2</v>
      </c>
      <c s="36">
        <v>0</v>
      </c>
      <c s="36">
        <f>ROUND(G61*H61,6)</f>
      </c>
      <c r="L61" s="38">
        <v>0</v>
      </c>
      <c s="32">
        <f>ROUND(ROUND(L61,2)*ROUND(G61,3),2)</f>
      </c>
      <c s="36" t="s">
        <v>53</v>
      </c>
      <c>
        <f>(M61*21)/100</f>
      </c>
      <c t="s">
        <v>27</v>
      </c>
    </row>
    <row r="62" spans="1:5" ht="12.75">
      <c r="A62" s="35" t="s">
        <v>54</v>
      </c>
      <c r="E62" s="39" t="s">
        <v>5</v>
      </c>
    </row>
    <row r="63" spans="1:5" ht="12.75">
      <c r="A63" s="35" t="s">
        <v>55</v>
      </c>
      <c r="E63" s="40" t="s">
        <v>3111</v>
      </c>
    </row>
    <row r="64" spans="1:5" ht="127.5">
      <c r="A64" t="s">
        <v>56</v>
      </c>
      <c r="E64" s="39" t="s">
        <v>3116</v>
      </c>
    </row>
    <row r="65" spans="1:16" ht="12.75">
      <c r="A65" t="s">
        <v>49</v>
      </c>
      <c s="34" t="s">
        <v>105</v>
      </c>
      <c s="34" t="s">
        <v>83</v>
      </c>
      <c s="35" t="s">
        <v>5</v>
      </c>
      <c s="6" t="s">
        <v>84</v>
      </c>
      <c s="36" t="s">
        <v>80</v>
      </c>
      <c s="37">
        <v>8</v>
      </c>
      <c s="36">
        <v>0</v>
      </c>
      <c s="36">
        <f>ROUND(G65*H65,6)</f>
      </c>
      <c r="L65" s="38">
        <v>0</v>
      </c>
      <c s="32">
        <f>ROUND(ROUND(L65,2)*ROUND(G65,3),2)</f>
      </c>
      <c s="36" t="s">
        <v>53</v>
      </c>
      <c>
        <f>(M65*21)/100</f>
      </c>
      <c t="s">
        <v>27</v>
      </c>
    </row>
    <row r="66" spans="1:5" ht="12.75">
      <c r="A66" s="35" t="s">
        <v>54</v>
      </c>
      <c r="E66" s="39" t="s">
        <v>5</v>
      </c>
    </row>
    <row r="67" spans="1:5" ht="12.75">
      <c r="A67" s="35" t="s">
        <v>55</v>
      </c>
      <c r="E67" s="40" t="s">
        <v>3111</v>
      </c>
    </row>
    <row r="68" spans="1:5" ht="114.75">
      <c r="A68" t="s">
        <v>56</v>
      </c>
      <c r="E68" s="39" t="s">
        <v>3117</v>
      </c>
    </row>
    <row r="69" spans="1:16" ht="12.75">
      <c r="A69" t="s">
        <v>49</v>
      </c>
      <c s="34" t="s">
        <v>109</v>
      </c>
      <c s="34" t="s">
        <v>91</v>
      </c>
      <c s="35" t="s">
        <v>5</v>
      </c>
      <c s="6" t="s">
        <v>92</v>
      </c>
      <c s="36" t="s">
        <v>65</v>
      </c>
      <c s="37">
        <v>175</v>
      </c>
      <c s="36">
        <v>0</v>
      </c>
      <c s="36">
        <f>ROUND(G69*H69,6)</f>
      </c>
      <c r="L69" s="38">
        <v>0</v>
      </c>
      <c s="32">
        <f>ROUND(ROUND(L69,2)*ROUND(G69,3),2)</f>
      </c>
      <c s="36" t="s">
        <v>53</v>
      </c>
      <c>
        <f>(M69*21)/100</f>
      </c>
      <c t="s">
        <v>27</v>
      </c>
    </row>
    <row r="70" spans="1:5" ht="12.75">
      <c r="A70" s="35" t="s">
        <v>54</v>
      </c>
      <c r="E70" s="39" t="s">
        <v>5</v>
      </c>
    </row>
    <row r="71" spans="1:5" ht="12.75">
      <c r="A71" s="35" t="s">
        <v>55</v>
      </c>
      <c r="E71" s="40" t="s">
        <v>3111</v>
      </c>
    </row>
    <row r="72" spans="1:5" ht="102">
      <c r="A72" t="s">
        <v>56</v>
      </c>
      <c r="E72" s="39" t="s">
        <v>763</v>
      </c>
    </row>
    <row r="73" spans="1:16" ht="12.75">
      <c r="A73" t="s">
        <v>49</v>
      </c>
      <c s="34" t="s">
        <v>113</v>
      </c>
      <c s="34" t="s">
        <v>102</v>
      </c>
      <c s="35" t="s">
        <v>5</v>
      </c>
      <c s="6" t="s">
        <v>103</v>
      </c>
      <c s="36" t="s">
        <v>65</v>
      </c>
      <c s="37">
        <v>175</v>
      </c>
      <c s="36">
        <v>0</v>
      </c>
      <c s="36">
        <f>ROUND(G73*H73,6)</f>
      </c>
      <c r="L73" s="38">
        <v>0</v>
      </c>
      <c s="32">
        <f>ROUND(ROUND(L73,2)*ROUND(G73,3),2)</f>
      </c>
      <c s="36" t="s">
        <v>53</v>
      </c>
      <c>
        <f>(M73*21)/100</f>
      </c>
      <c t="s">
        <v>27</v>
      </c>
    </row>
    <row r="74" spans="1:5" ht="12.75">
      <c r="A74" s="35" t="s">
        <v>54</v>
      </c>
      <c r="E74" s="39" t="s">
        <v>5</v>
      </c>
    </row>
    <row r="75" spans="1:5" ht="12.75">
      <c r="A75" s="35" t="s">
        <v>55</v>
      </c>
      <c r="E75" s="40" t="s">
        <v>3111</v>
      </c>
    </row>
    <row r="76" spans="1:5" ht="140.25">
      <c r="A76" t="s">
        <v>56</v>
      </c>
      <c r="E76" s="39" t="s">
        <v>767</v>
      </c>
    </row>
    <row r="77" spans="1:16" ht="12.75">
      <c r="A77" t="s">
        <v>49</v>
      </c>
      <c s="34" t="s">
        <v>117</v>
      </c>
      <c s="34" t="s">
        <v>773</v>
      </c>
      <c s="35" t="s">
        <v>5</v>
      </c>
      <c s="6" t="s">
        <v>774</v>
      </c>
      <c s="36" t="s">
        <v>80</v>
      </c>
      <c s="37">
        <v>10</v>
      </c>
      <c s="36">
        <v>0</v>
      </c>
      <c s="36">
        <f>ROUND(G77*H77,6)</f>
      </c>
      <c r="L77" s="38">
        <v>0</v>
      </c>
      <c s="32">
        <f>ROUND(ROUND(L77,2)*ROUND(G77,3),2)</f>
      </c>
      <c s="36" t="s">
        <v>53</v>
      </c>
      <c>
        <f>(M77*21)/100</f>
      </c>
      <c t="s">
        <v>27</v>
      </c>
    </row>
    <row r="78" spans="1:5" ht="12.75">
      <c r="A78" s="35" t="s">
        <v>54</v>
      </c>
      <c r="E78" s="39" t="s">
        <v>5</v>
      </c>
    </row>
    <row r="79" spans="1:5" ht="12.75">
      <c r="A79" s="35" t="s">
        <v>55</v>
      </c>
      <c r="E79" s="40" t="s">
        <v>3111</v>
      </c>
    </row>
    <row r="80" spans="1:5" ht="102">
      <c r="A80" t="s">
        <v>56</v>
      </c>
      <c r="E80" s="39" t="s">
        <v>775</v>
      </c>
    </row>
    <row r="81" spans="1:16" ht="12.75">
      <c r="A81" t="s">
        <v>49</v>
      </c>
      <c s="34" t="s">
        <v>120</v>
      </c>
      <c s="34" t="s">
        <v>114</v>
      </c>
      <c s="35" t="s">
        <v>5</v>
      </c>
      <c s="6" t="s">
        <v>115</v>
      </c>
      <c s="36" t="s">
        <v>80</v>
      </c>
      <c s="37">
        <v>5</v>
      </c>
      <c s="36">
        <v>0</v>
      </c>
      <c s="36">
        <f>ROUND(G81*H81,6)</f>
      </c>
      <c r="L81" s="38">
        <v>0</v>
      </c>
      <c s="32">
        <f>ROUND(ROUND(L81,2)*ROUND(G81,3),2)</f>
      </c>
      <c s="36" t="s">
        <v>53</v>
      </c>
      <c>
        <f>(M81*21)/100</f>
      </c>
      <c t="s">
        <v>27</v>
      </c>
    </row>
    <row r="82" spans="1:5" ht="12.75">
      <c r="A82" s="35" t="s">
        <v>54</v>
      </c>
      <c r="E82" s="39" t="s">
        <v>5</v>
      </c>
    </row>
    <row r="83" spans="1:5" ht="12.75">
      <c r="A83" s="35" t="s">
        <v>55</v>
      </c>
      <c r="E83" s="40" t="s">
        <v>1888</v>
      </c>
    </row>
    <row r="84" spans="1:5" ht="102">
      <c r="A84" t="s">
        <v>56</v>
      </c>
      <c r="E84" s="39" t="s">
        <v>116</v>
      </c>
    </row>
    <row r="85" spans="1:16" ht="25.5">
      <c r="A85" t="s">
        <v>49</v>
      </c>
      <c s="34" t="s">
        <v>125</v>
      </c>
      <c s="34" t="s">
        <v>118</v>
      </c>
      <c s="35" t="s">
        <v>5</v>
      </c>
      <c s="6" t="s">
        <v>119</v>
      </c>
      <c s="36" t="s">
        <v>80</v>
      </c>
      <c s="37">
        <v>5</v>
      </c>
      <c s="36">
        <v>0</v>
      </c>
      <c s="36">
        <f>ROUND(G85*H85,6)</f>
      </c>
      <c r="L85" s="38">
        <v>0</v>
      </c>
      <c s="32">
        <f>ROUND(ROUND(L85,2)*ROUND(G85,3),2)</f>
      </c>
      <c s="36" t="s">
        <v>53</v>
      </c>
      <c>
        <f>(M85*21)/100</f>
      </c>
      <c t="s">
        <v>27</v>
      </c>
    </row>
    <row r="86" spans="1:5" ht="12.75">
      <c r="A86" s="35" t="s">
        <v>54</v>
      </c>
      <c r="E86" s="39" t="s">
        <v>5</v>
      </c>
    </row>
    <row r="87" spans="1:5" ht="12.75">
      <c r="A87" s="35" t="s">
        <v>55</v>
      </c>
      <c r="E87" s="40" t="s">
        <v>3111</v>
      </c>
    </row>
    <row r="88" spans="1:5" ht="102">
      <c r="A88" t="s">
        <v>56</v>
      </c>
      <c r="E88" s="39" t="s">
        <v>763</v>
      </c>
    </row>
    <row r="89" spans="1:16" ht="12.75">
      <c r="A89" t="s">
        <v>49</v>
      </c>
      <c s="34" t="s">
        <v>128</v>
      </c>
      <c s="34" t="s">
        <v>3118</v>
      </c>
      <c s="35" t="s">
        <v>5</v>
      </c>
      <c s="6" t="s">
        <v>3119</v>
      </c>
      <c s="36" t="s">
        <v>65</v>
      </c>
      <c s="37">
        <v>45</v>
      </c>
      <c s="36">
        <v>0</v>
      </c>
      <c s="36">
        <f>ROUND(G89*H89,6)</f>
      </c>
      <c r="L89" s="38">
        <v>0</v>
      </c>
      <c s="32">
        <f>ROUND(ROUND(L89,2)*ROUND(G89,3),2)</f>
      </c>
      <c s="36" t="s">
        <v>53</v>
      </c>
      <c>
        <f>(M89*21)/100</f>
      </c>
      <c t="s">
        <v>27</v>
      </c>
    </row>
    <row r="90" spans="1:5" ht="12.75">
      <c r="A90" s="35" t="s">
        <v>54</v>
      </c>
      <c r="E90" s="39" t="s">
        <v>5</v>
      </c>
    </row>
    <row r="91" spans="1:5" ht="12.75">
      <c r="A91" s="35" t="s">
        <v>55</v>
      </c>
      <c r="E91" s="40" t="s">
        <v>1888</v>
      </c>
    </row>
    <row r="92" spans="1:5" ht="76.5">
      <c r="A92" t="s">
        <v>56</v>
      </c>
      <c r="E92" s="39" t="s">
        <v>3120</v>
      </c>
    </row>
    <row r="93" spans="1:16" ht="12.75">
      <c r="A93" t="s">
        <v>49</v>
      </c>
      <c s="34" t="s">
        <v>131</v>
      </c>
      <c s="34" t="s">
        <v>3121</v>
      </c>
      <c s="35" t="s">
        <v>5</v>
      </c>
      <c s="6" t="s">
        <v>3122</v>
      </c>
      <c s="36" t="s">
        <v>65</v>
      </c>
      <c s="37">
        <v>350</v>
      </c>
      <c s="36">
        <v>0</v>
      </c>
      <c s="36">
        <f>ROUND(G93*H93,6)</f>
      </c>
      <c r="L93" s="38">
        <v>0</v>
      </c>
      <c s="32">
        <f>ROUND(ROUND(L93,2)*ROUND(G93,3),2)</f>
      </c>
      <c s="36" t="s">
        <v>53</v>
      </c>
      <c>
        <f>(M93*21)/100</f>
      </c>
      <c t="s">
        <v>27</v>
      </c>
    </row>
    <row r="94" spans="1:5" ht="12.75">
      <c r="A94" s="35" t="s">
        <v>54</v>
      </c>
      <c r="E94" s="39" t="s">
        <v>5</v>
      </c>
    </row>
    <row r="95" spans="1:5" ht="12.75">
      <c r="A95" s="35" t="s">
        <v>55</v>
      </c>
      <c r="E95" s="40" t="s">
        <v>1888</v>
      </c>
    </row>
    <row r="96" spans="1:5" ht="89.25">
      <c r="A96" t="s">
        <v>56</v>
      </c>
      <c r="E96" s="39" t="s">
        <v>991</v>
      </c>
    </row>
    <row r="97" spans="1:16" ht="25.5">
      <c r="A97" t="s">
        <v>49</v>
      </c>
      <c s="34" t="s">
        <v>135</v>
      </c>
      <c s="34" t="s">
        <v>3123</v>
      </c>
      <c s="35" t="s">
        <v>5</v>
      </c>
      <c s="6" t="s">
        <v>3124</v>
      </c>
      <c s="36" t="s">
        <v>80</v>
      </c>
      <c s="37">
        <v>10</v>
      </c>
      <c s="36">
        <v>0</v>
      </c>
      <c s="36">
        <f>ROUND(G97*H97,6)</f>
      </c>
      <c r="L97" s="38">
        <v>0</v>
      </c>
      <c s="32">
        <f>ROUND(ROUND(L97,2)*ROUND(G97,3),2)</f>
      </c>
      <c s="36" t="s">
        <v>53</v>
      </c>
      <c>
        <f>(M97*21)/100</f>
      </c>
      <c t="s">
        <v>27</v>
      </c>
    </row>
    <row r="98" spans="1:5" ht="12.75">
      <c r="A98" s="35" t="s">
        <v>54</v>
      </c>
      <c r="E98" s="39" t="s">
        <v>5</v>
      </c>
    </row>
    <row r="99" spans="1:5" ht="12.75">
      <c r="A99" s="35" t="s">
        <v>55</v>
      </c>
      <c r="E99" s="40" t="s">
        <v>1888</v>
      </c>
    </row>
    <row r="100" spans="1:5" ht="89.25">
      <c r="A100" t="s">
        <v>56</v>
      </c>
      <c r="E100" s="39" t="s">
        <v>3125</v>
      </c>
    </row>
    <row r="101" spans="1:16" ht="12.75">
      <c r="A101" t="s">
        <v>49</v>
      </c>
      <c s="34" t="s">
        <v>139</v>
      </c>
      <c s="34" t="s">
        <v>3126</v>
      </c>
      <c s="35" t="s">
        <v>5</v>
      </c>
      <c s="6" t="s">
        <v>1935</v>
      </c>
      <c s="36" t="s">
        <v>65</v>
      </c>
      <c s="37">
        <v>350</v>
      </c>
      <c s="36">
        <v>0</v>
      </c>
      <c s="36">
        <f>ROUND(G101*H101,6)</f>
      </c>
      <c r="L101" s="38">
        <v>0</v>
      </c>
      <c s="32">
        <f>ROUND(ROUND(L101,2)*ROUND(G101,3),2)</f>
      </c>
      <c s="36" t="s">
        <v>53</v>
      </c>
      <c>
        <f>(M101*21)/100</f>
      </c>
      <c t="s">
        <v>27</v>
      </c>
    </row>
    <row r="102" spans="1:5" ht="12.75">
      <c r="A102" s="35" t="s">
        <v>54</v>
      </c>
      <c r="E102" s="39" t="s">
        <v>5</v>
      </c>
    </row>
    <row r="103" spans="1:5" ht="12.75">
      <c r="A103" s="35" t="s">
        <v>55</v>
      </c>
      <c r="E103" s="40" t="s">
        <v>3111</v>
      </c>
    </row>
    <row r="104" spans="1:5" ht="76.5">
      <c r="A104" t="s">
        <v>56</v>
      </c>
      <c r="E104" s="39" t="s">
        <v>1936</v>
      </c>
    </row>
    <row r="105" spans="1:16" ht="12.75">
      <c r="A105" t="s">
        <v>49</v>
      </c>
      <c s="34" t="s">
        <v>143</v>
      </c>
      <c s="34" t="s">
        <v>3127</v>
      </c>
      <c s="35" t="s">
        <v>5</v>
      </c>
      <c s="6" t="s">
        <v>3128</v>
      </c>
      <c s="36" t="s">
        <v>65</v>
      </c>
      <c s="37">
        <v>320</v>
      </c>
      <c s="36">
        <v>0</v>
      </c>
      <c s="36">
        <f>ROUND(G105*H105,6)</f>
      </c>
      <c r="L105" s="38">
        <v>0</v>
      </c>
      <c s="32">
        <f>ROUND(ROUND(L105,2)*ROUND(G105,3),2)</f>
      </c>
      <c s="36" t="s">
        <v>53</v>
      </c>
      <c>
        <f>(M105*21)/100</f>
      </c>
      <c t="s">
        <v>27</v>
      </c>
    </row>
    <row r="106" spans="1:5" ht="12.75">
      <c r="A106" s="35" t="s">
        <v>54</v>
      </c>
      <c r="E106" s="39" t="s">
        <v>5</v>
      </c>
    </row>
    <row r="107" spans="1:5" ht="12.75">
      <c r="A107" s="35" t="s">
        <v>55</v>
      </c>
      <c r="E107" s="40" t="s">
        <v>1888</v>
      </c>
    </row>
    <row r="108" spans="1:5" ht="127.5">
      <c r="A108" t="s">
        <v>56</v>
      </c>
      <c r="E108" s="39" t="s">
        <v>3129</v>
      </c>
    </row>
    <row r="109" spans="1:16" ht="25.5">
      <c r="A109" t="s">
        <v>49</v>
      </c>
      <c s="34" t="s">
        <v>146</v>
      </c>
      <c s="34" t="s">
        <v>498</v>
      </c>
      <c s="35" t="s">
        <v>5</v>
      </c>
      <c s="6" t="s">
        <v>499</v>
      </c>
      <c s="36" t="s">
        <v>80</v>
      </c>
      <c s="37">
        <v>1</v>
      </c>
      <c s="36">
        <v>0</v>
      </c>
      <c s="36">
        <f>ROUND(G109*H109,6)</f>
      </c>
      <c r="L109" s="38">
        <v>0</v>
      </c>
      <c s="32">
        <f>ROUND(ROUND(L109,2)*ROUND(G109,3),2)</f>
      </c>
      <c s="36" t="s">
        <v>53</v>
      </c>
      <c>
        <f>(M109*21)/100</f>
      </c>
      <c t="s">
        <v>27</v>
      </c>
    </row>
    <row r="110" spans="1:5" ht="12.75">
      <c r="A110" s="35" t="s">
        <v>54</v>
      </c>
      <c r="E110" s="39" t="s">
        <v>5</v>
      </c>
    </row>
    <row r="111" spans="1:5" ht="12.75">
      <c r="A111" s="35" t="s">
        <v>55</v>
      </c>
      <c r="E111" s="40" t="s">
        <v>1888</v>
      </c>
    </row>
    <row r="112" spans="1:5" ht="114.75">
      <c r="A112" t="s">
        <v>56</v>
      </c>
      <c r="E112" s="39" t="s">
        <v>3130</v>
      </c>
    </row>
    <row r="113" spans="1:16" ht="25.5">
      <c r="A113" t="s">
        <v>49</v>
      </c>
      <c s="34" t="s">
        <v>149</v>
      </c>
      <c s="34" t="s">
        <v>502</v>
      </c>
      <c s="35" t="s">
        <v>5</v>
      </c>
      <c s="6" t="s">
        <v>503</v>
      </c>
      <c s="36" t="s">
        <v>80</v>
      </c>
      <c s="37">
        <v>2</v>
      </c>
      <c s="36">
        <v>0</v>
      </c>
      <c s="36">
        <f>ROUND(G113*H113,6)</f>
      </c>
      <c r="L113" s="38">
        <v>0</v>
      </c>
      <c s="32">
        <f>ROUND(ROUND(L113,2)*ROUND(G113,3),2)</f>
      </c>
      <c s="36" t="s">
        <v>53</v>
      </c>
      <c>
        <f>(M113*21)/100</f>
      </c>
      <c t="s">
        <v>27</v>
      </c>
    </row>
    <row r="114" spans="1:5" ht="12.75">
      <c r="A114" s="35" t="s">
        <v>54</v>
      </c>
      <c r="E114" s="39" t="s">
        <v>5</v>
      </c>
    </row>
    <row r="115" spans="1:5" ht="12.75">
      <c r="A115" s="35" t="s">
        <v>55</v>
      </c>
      <c r="E115" s="40" t="s">
        <v>3111</v>
      </c>
    </row>
    <row r="116" spans="1:5" ht="89.25">
      <c r="A116" t="s">
        <v>56</v>
      </c>
      <c r="E116" s="39" t="s">
        <v>3131</v>
      </c>
    </row>
    <row r="117" spans="1:16" ht="12.75">
      <c r="A117" t="s">
        <v>49</v>
      </c>
      <c s="34" t="s">
        <v>152</v>
      </c>
      <c s="34" t="s">
        <v>3132</v>
      </c>
      <c s="35" t="s">
        <v>5</v>
      </c>
      <c s="6" t="s">
        <v>3133</v>
      </c>
      <c s="36" t="s">
        <v>80</v>
      </c>
      <c s="37">
        <v>2</v>
      </c>
      <c s="36">
        <v>0</v>
      </c>
      <c s="36">
        <f>ROUND(G117*H117,6)</f>
      </c>
      <c r="L117" s="38">
        <v>0</v>
      </c>
      <c s="32">
        <f>ROUND(ROUND(L117,2)*ROUND(G117,3),2)</f>
      </c>
      <c s="36" t="s">
        <v>53</v>
      </c>
      <c>
        <f>(M117*21)/100</f>
      </c>
      <c t="s">
        <v>27</v>
      </c>
    </row>
    <row r="118" spans="1:5" ht="12.75">
      <c r="A118" s="35" t="s">
        <v>54</v>
      </c>
      <c r="E118" s="39" t="s">
        <v>5</v>
      </c>
    </row>
    <row r="119" spans="1:5" ht="12.75">
      <c r="A119" s="35" t="s">
        <v>55</v>
      </c>
      <c r="E119" s="40" t="s">
        <v>1888</v>
      </c>
    </row>
    <row r="120" spans="1:5" ht="89.25">
      <c r="A120" t="s">
        <v>56</v>
      </c>
      <c r="E120" s="39" t="s">
        <v>3134</v>
      </c>
    </row>
    <row r="121" spans="1:16" ht="12.75">
      <c r="A121" t="s">
        <v>49</v>
      </c>
      <c s="34" t="s">
        <v>156</v>
      </c>
      <c s="34" t="s">
        <v>3135</v>
      </c>
      <c s="35" t="s">
        <v>5</v>
      </c>
      <c s="6" t="s">
        <v>3136</v>
      </c>
      <c s="36" t="s">
        <v>80</v>
      </c>
      <c s="37">
        <v>3</v>
      </c>
      <c s="36">
        <v>0</v>
      </c>
      <c s="36">
        <f>ROUND(G121*H121,6)</f>
      </c>
      <c r="L121" s="38">
        <v>0</v>
      </c>
      <c s="32">
        <f>ROUND(ROUND(L121,2)*ROUND(G121,3),2)</f>
      </c>
      <c s="36" t="s">
        <v>53</v>
      </c>
      <c>
        <f>(M121*21)/100</f>
      </c>
      <c t="s">
        <v>27</v>
      </c>
    </row>
    <row r="122" spans="1:5" ht="12.75">
      <c r="A122" s="35" t="s">
        <v>54</v>
      </c>
      <c r="E122" s="39" t="s">
        <v>5</v>
      </c>
    </row>
    <row r="123" spans="1:5" ht="12.75">
      <c r="A123" s="35" t="s">
        <v>55</v>
      </c>
      <c r="E123" s="40" t="s">
        <v>1888</v>
      </c>
    </row>
    <row r="124" spans="1:5" ht="76.5">
      <c r="A124" t="s">
        <v>56</v>
      </c>
      <c r="E124" s="39" t="s">
        <v>3137</v>
      </c>
    </row>
    <row r="125" spans="1:16" ht="25.5">
      <c r="A125" t="s">
        <v>49</v>
      </c>
      <c s="34" t="s">
        <v>159</v>
      </c>
      <c s="34" t="s">
        <v>3138</v>
      </c>
      <c s="35" t="s">
        <v>5</v>
      </c>
      <c s="6" t="s">
        <v>3139</v>
      </c>
      <c s="36" t="s">
        <v>80</v>
      </c>
      <c s="37">
        <v>3</v>
      </c>
      <c s="36">
        <v>0</v>
      </c>
      <c s="36">
        <f>ROUND(G125*H125,6)</f>
      </c>
      <c r="L125" s="38">
        <v>0</v>
      </c>
      <c s="32">
        <f>ROUND(ROUND(L125,2)*ROUND(G125,3),2)</f>
      </c>
      <c s="36" t="s">
        <v>53</v>
      </c>
      <c>
        <f>(M125*21)/100</f>
      </c>
      <c t="s">
        <v>27</v>
      </c>
    </row>
    <row r="126" spans="1:5" ht="12.75">
      <c r="A126" s="35" t="s">
        <v>54</v>
      </c>
      <c r="E126" s="39" t="s">
        <v>5</v>
      </c>
    </row>
    <row r="127" spans="1:5" ht="12.75">
      <c r="A127" s="35" t="s">
        <v>55</v>
      </c>
      <c r="E127" s="40" t="s">
        <v>1888</v>
      </c>
    </row>
    <row r="128" spans="1:5" ht="76.5">
      <c r="A128" t="s">
        <v>56</v>
      </c>
      <c r="E128" s="39" t="s">
        <v>3137</v>
      </c>
    </row>
    <row r="129" spans="1:16" ht="12.75">
      <c r="A129" t="s">
        <v>49</v>
      </c>
      <c s="34" t="s">
        <v>163</v>
      </c>
      <c s="34" t="s">
        <v>504</v>
      </c>
      <c s="35" t="s">
        <v>5</v>
      </c>
      <c s="6" t="s">
        <v>505</v>
      </c>
      <c s="36" t="s">
        <v>277</v>
      </c>
      <c s="37">
        <v>48</v>
      </c>
      <c s="36">
        <v>0</v>
      </c>
      <c s="36">
        <f>ROUND(G129*H129,6)</f>
      </c>
      <c r="L129" s="38">
        <v>0</v>
      </c>
      <c s="32">
        <f>ROUND(ROUND(L129,2)*ROUND(G129,3),2)</f>
      </c>
      <c s="36" t="s">
        <v>53</v>
      </c>
      <c>
        <f>(M129*21)/100</f>
      </c>
      <c t="s">
        <v>27</v>
      </c>
    </row>
    <row r="130" spans="1:5" ht="12.75">
      <c r="A130" s="35" t="s">
        <v>54</v>
      </c>
      <c r="E130" s="39" t="s">
        <v>5</v>
      </c>
    </row>
    <row r="131" spans="1:5" ht="12.75">
      <c r="A131" s="35" t="s">
        <v>55</v>
      </c>
      <c r="E131" s="40" t="s">
        <v>3111</v>
      </c>
    </row>
    <row r="132" spans="1:5" ht="89.25">
      <c r="A132" t="s">
        <v>56</v>
      </c>
      <c r="E132" s="39" t="s">
        <v>1953</v>
      </c>
    </row>
    <row r="133" spans="1:16" ht="12.75">
      <c r="A133" t="s">
        <v>49</v>
      </c>
      <c s="34" t="s">
        <v>167</v>
      </c>
      <c s="34" t="s">
        <v>1921</v>
      </c>
      <c s="35" t="s">
        <v>5</v>
      </c>
      <c s="6" t="s">
        <v>1922</v>
      </c>
      <c s="36" t="s">
        <v>277</v>
      </c>
      <c s="37">
        <v>64</v>
      </c>
      <c s="36">
        <v>0</v>
      </c>
      <c s="36">
        <f>ROUND(G133*H133,6)</f>
      </c>
      <c r="L133" s="38">
        <v>0</v>
      </c>
      <c s="32">
        <f>ROUND(ROUND(L133,2)*ROUND(G133,3),2)</f>
      </c>
      <c s="36" t="s">
        <v>53</v>
      </c>
      <c>
        <f>(M133*21)/100</f>
      </c>
      <c t="s">
        <v>27</v>
      </c>
    </row>
    <row r="134" spans="1:5" ht="12.75">
      <c r="A134" s="35" t="s">
        <v>54</v>
      </c>
      <c r="E134" s="39" t="s">
        <v>5</v>
      </c>
    </row>
    <row r="135" spans="1:5" ht="12.75">
      <c r="A135" s="35" t="s">
        <v>55</v>
      </c>
      <c r="E135" s="40" t="s">
        <v>3111</v>
      </c>
    </row>
    <row r="136" spans="1:5" ht="89.25">
      <c r="A136" t="s">
        <v>56</v>
      </c>
      <c r="E136" s="39" t="s">
        <v>1923</v>
      </c>
    </row>
    <row r="137" spans="1:16" ht="25.5">
      <c r="A137" t="s">
        <v>49</v>
      </c>
      <c s="34" t="s">
        <v>170</v>
      </c>
      <c s="34" t="s">
        <v>3140</v>
      </c>
      <c s="35" t="s">
        <v>5</v>
      </c>
      <c s="6" t="s">
        <v>3141</v>
      </c>
      <c s="36" t="s">
        <v>80</v>
      </c>
      <c s="37">
        <v>2</v>
      </c>
      <c s="36">
        <v>0</v>
      </c>
      <c s="36">
        <f>ROUND(G137*H137,6)</f>
      </c>
      <c r="L137" s="38">
        <v>0</v>
      </c>
      <c s="32">
        <f>ROUND(ROUND(L137,2)*ROUND(G137,3),2)</f>
      </c>
      <c s="36" t="s">
        <v>53</v>
      </c>
      <c>
        <f>(M137*21)/100</f>
      </c>
      <c t="s">
        <v>27</v>
      </c>
    </row>
    <row r="138" spans="1:5" ht="12.75">
      <c r="A138" s="35" t="s">
        <v>54</v>
      </c>
      <c r="E138" s="39" t="s">
        <v>5</v>
      </c>
    </row>
    <row r="139" spans="1:5" ht="12.75">
      <c r="A139" s="35" t="s">
        <v>55</v>
      </c>
      <c r="E139" s="40" t="s">
        <v>1888</v>
      </c>
    </row>
    <row r="140" spans="1:5" ht="114.75">
      <c r="A140" t="s">
        <v>56</v>
      </c>
      <c r="E140" s="39" t="s">
        <v>1309</v>
      </c>
    </row>
    <row r="141" spans="1:16" ht="12.75">
      <c r="A141" t="s">
        <v>49</v>
      </c>
      <c s="34" t="s">
        <v>174</v>
      </c>
      <c s="34" t="s">
        <v>3142</v>
      </c>
      <c s="35" t="s">
        <v>5</v>
      </c>
      <c s="6" t="s">
        <v>3143</v>
      </c>
      <c s="36" t="s">
        <v>80</v>
      </c>
      <c s="37">
        <v>45</v>
      </c>
      <c s="36">
        <v>0</v>
      </c>
      <c s="36">
        <f>ROUND(G141*H141,6)</f>
      </c>
      <c r="L141" s="38">
        <v>0</v>
      </c>
      <c s="32">
        <f>ROUND(ROUND(L141,2)*ROUND(G141,3),2)</f>
      </c>
      <c s="36" t="s">
        <v>53</v>
      </c>
      <c>
        <f>(M141*21)/100</f>
      </c>
      <c t="s">
        <v>27</v>
      </c>
    </row>
    <row r="142" spans="1:5" ht="12.75">
      <c r="A142" s="35" t="s">
        <v>54</v>
      </c>
      <c r="E142" s="39" t="s">
        <v>5</v>
      </c>
    </row>
    <row r="143" spans="1:5" ht="12.75">
      <c r="A143" s="35" t="s">
        <v>55</v>
      </c>
      <c r="E143" s="40" t="s">
        <v>1888</v>
      </c>
    </row>
    <row r="144" spans="1:5" ht="114.75">
      <c r="A144" t="s">
        <v>56</v>
      </c>
      <c r="E144" s="39" t="s">
        <v>1309</v>
      </c>
    </row>
    <row r="145" spans="1:16" ht="25.5">
      <c r="A145" t="s">
        <v>49</v>
      </c>
      <c s="34" t="s">
        <v>178</v>
      </c>
      <c s="34" t="s">
        <v>3144</v>
      </c>
      <c s="35" t="s">
        <v>5</v>
      </c>
      <c s="6" t="s">
        <v>3145</v>
      </c>
      <c s="36" t="s">
        <v>80</v>
      </c>
      <c s="37">
        <v>2</v>
      </c>
      <c s="36">
        <v>0</v>
      </c>
      <c s="36">
        <f>ROUND(G145*H145,6)</f>
      </c>
      <c r="L145" s="38">
        <v>0</v>
      </c>
      <c s="32">
        <f>ROUND(ROUND(L145,2)*ROUND(G145,3),2)</f>
      </c>
      <c s="36" t="s">
        <v>53</v>
      </c>
      <c>
        <f>(M145*21)/100</f>
      </c>
      <c t="s">
        <v>27</v>
      </c>
    </row>
    <row r="146" spans="1:5" ht="12.75">
      <c r="A146" s="35" t="s">
        <v>54</v>
      </c>
      <c r="E146" s="39" t="s">
        <v>5</v>
      </c>
    </row>
    <row r="147" spans="1:5" ht="12.75">
      <c r="A147" s="35" t="s">
        <v>55</v>
      </c>
      <c r="E147" s="40" t="s">
        <v>1888</v>
      </c>
    </row>
    <row r="148" spans="1:5" ht="114.75">
      <c r="A148" t="s">
        <v>56</v>
      </c>
      <c r="E148" s="39" t="s">
        <v>3146</v>
      </c>
    </row>
    <row r="149" spans="1:13" ht="12.75">
      <c r="A149" t="s">
        <v>46</v>
      </c>
      <c r="C149" s="31" t="s">
        <v>649</v>
      </c>
      <c r="E149" s="33" t="s">
        <v>650</v>
      </c>
      <c r="J149" s="32">
        <f>0</f>
      </c>
      <c s="32">
        <f>0</f>
      </c>
      <c s="32">
        <f>0+L150+L154+L158</f>
      </c>
      <c s="32">
        <f>0+M150+M154+M158</f>
      </c>
    </row>
    <row r="150" spans="1:16" ht="25.5">
      <c r="A150" t="s">
        <v>49</v>
      </c>
      <c s="34" t="s">
        <v>182</v>
      </c>
      <c s="34" t="s">
        <v>1727</v>
      </c>
      <c s="35" t="s">
        <v>652</v>
      </c>
      <c s="6" t="s">
        <v>1728</v>
      </c>
      <c s="36" t="s">
        <v>654</v>
      </c>
      <c s="37">
        <v>44</v>
      </c>
      <c s="36">
        <v>0</v>
      </c>
      <c s="36">
        <f>ROUND(G150*H150,6)</f>
      </c>
      <c r="L150" s="38">
        <v>0</v>
      </c>
      <c s="32">
        <f>ROUND(ROUND(L150,2)*ROUND(G150,3),2)</f>
      </c>
      <c s="36" t="s">
        <v>655</v>
      </c>
      <c>
        <f>(M150*21)/100</f>
      </c>
      <c t="s">
        <v>27</v>
      </c>
    </row>
    <row r="151" spans="1:5" ht="12.75">
      <c r="A151" s="35" t="s">
        <v>54</v>
      </c>
      <c r="E151" s="39" t="s">
        <v>656</v>
      </c>
    </row>
    <row r="152" spans="1:5" ht="12.75">
      <c r="A152" s="35" t="s">
        <v>55</v>
      </c>
      <c r="E152" s="40" t="s">
        <v>5</v>
      </c>
    </row>
    <row r="153" spans="1:5" ht="165.75">
      <c r="A153" t="s">
        <v>56</v>
      </c>
      <c r="E153" s="39" t="s">
        <v>657</v>
      </c>
    </row>
    <row r="154" spans="1:16" ht="25.5">
      <c r="A154" t="s">
        <v>49</v>
      </c>
      <c s="34" t="s">
        <v>186</v>
      </c>
      <c s="34" t="s">
        <v>1963</v>
      </c>
      <c s="35" t="s">
        <v>652</v>
      </c>
      <c s="6" t="s">
        <v>1964</v>
      </c>
      <c s="36" t="s">
        <v>654</v>
      </c>
      <c s="37">
        <v>39</v>
      </c>
      <c s="36">
        <v>0</v>
      </c>
      <c s="36">
        <f>ROUND(G154*H154,6)</f>
      </c>
      <c r="L154" s="38">
        <v>0</v>
      </c>
      <c s="32">
        <f>ROUND(ROUND(L154,2)*ROUND(G154,3),2)</f>
      </c>
      <c s="36" t="s">
        <v>655</v>
      </c>
      <c>
        <f>(M154*21)/100</f>
      </c>
      <c t="s">
        <v>27</v>
      </c>
    </row>
    <row r="155" spans="1:5" ht="12.75">
      <c r="A155" s="35" t="s">
        <v>54</v>
      </c>
      <c r="E155" s="39" t="s">
        <v>656</v>
      </c>
    </row>
    <row r="156" spans="1:5" ht="12.75">
      <c r="A156" s="35" t="s">
        <v>55</v>
      </c>
      <c r="E156" s="40" t="s">
        <v>5</v>
      </c>
    </row>
    <row r="157" spans="1:5" ht="165.75">
      <c r="A157" t="s">
        <v>56</v>
      </c>
      <c r="E157" s="39" t="s">
        <v>657</v>
      </c>
    </row>
    <row r="158" spans="1:16" ht="25.5">
      <c r="A158" t="s">
        <v>49</v>
      </c>
      <c s="34" t="s">
        <v>190</v>
      </c>
      <c s="34" t="s">
        <v>661</v>
      </c>
      <c s="35" t="s">
        <v>652</v>
      </c>
      <c s="6" t="s">
        <v>662</v>
      </c>
      <c s="36" t="s">
        <v>654</v>
      </c>
      <c s="37">
        <v>0.2</v>
      </c>
      <c s="36">
        <v>0</v>
      </c>
      <c s="36">
        <f>ROUND(G158*H158,6)</f>
      </c>
      <c r="L158" s="38">
        <v>0</v>
      </c>
      <c s="32">
        <f>ROUND(ROUND(L158,2)*ROUND(G158,3),2)</f>
      </c>
      <c s="36" t="s">
        <v>655</v>
      </c>
      <c>
        <f>(M158*21)/100</f>
      </c>
      <c t="s">
        <v>27</v>
      </c>
    </row>
    <row r="159" spans="1:5" ht="25.5">
      <c r="A159" s="35" t="s">
        <v>54</v>
      </c>
      <c r="E159" s="39" t="s">
        <v>663</v>
      </c>
    </row>
    <row r="160" spans="1:5" ht="12.75">
      <c r="A160" s="35" t="s">
        <v>55</v>
      </c>
      <c r="E160" s="40" t="s">
        <v>5</v>
      </c>
    </row>
    <row r="161" spans="1:5" ht="165.75">
      <c r="A161" t="s">
        <v>56</v>
      </c>
      <c r="E161"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5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2898</v>
      </c>
      <c s="41">
        <f>Rekapitulace!C54</f>
      </c>
      <c s="20" t="s">
        <v>0</v>
      </c>
      <c t="s">
        <v>23</v>
      </c>
      <c t="s">
        <v>27</v>
      </c>
    </row>
    <row r="4" spans="1:16" ht="32" customHeight="1">
      <c r="A4" s="24" t="s">
        <v>20</v>
      </c>
      <c s="25" t="s">
        <v>28</v>
      </c>
      <c s="27" t="s">
        <v>2898</v>
      </c>
      <c r="E4" s="26" t="s">
        <v>2899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COUNTIFS(L8:L526,"=0",A8:A526,"P")+COUNTIFS(L8:L526,"",A8:A526,"P")+SUM(Q8:Q526)</f>
      </c>
    </row>
    <row r="8" spans="1:13" ht="12.75">
      <c r="A8" t="s">
        <v>44</v>
      </c>
      <c r="C8" s="28" t="s">
        <v>3149</v>
      </c>
      <c r="E8" s="30" t="s">
        <v>3148</v>
      </c>
      <c r="J8" s="29">
        <f>0+J9+J42+J47+J52+J61+J70+J75+J128+J181+J286+J367+J388+J449+J490+J495+J500+J505</f>
      </c>
      <c s="29">
        <f>0+K9+K42+K47+K52+K61+K70+K75+K128+K181+K286+K367+K388+K449+K490+K495+K500+K505</f>
      </c>
      <c s="29">
        <f>0+L9+L42+L47+L52+L61+L70+L75+L128+L181+L286+L367+L388+L449+L490+L495+L500+L505</f>
      </c>
      <c s="29">
        <f>0+M9+M42+M47+M52+M61+M70+M75+M128+M181+M286+M367+M388+M449+M490+M495+M500+M505</f>
      </c>
    </row>
    <row r="9" spans="1:13" ht="12.75">
      <c r="A9" t="s">
        <v>46</v>
      </c>
      <c r="C9" s="31" t="s">
        <v>47</v>
      </c>
      <c r="E9" s="33" t="s">
        <v>48</v>
      </c>
      <c r="J9" s="32">
        <f>0</f>
      </c>
      <c s="32">
        <f>0</f>
      </c>
      <c s="32">
        <f>0+L10+L14+L18+L22+L26+L30+L34+L38</f>
      </c>
      <c s="32">
        <f>0+M10+M14+M18+M22+M26+M30+M34+M38</f>
      </c>
    </row>
    <row r="10" spans="1:16" ht="12.75">
      <c r="A10" t="s">
        <v>49</v>
      </c>
      <c s="34" t="s">
        <v>47</v>
      </c>
      <c s="34" t="s">
        <v>1869</v>
      </c>
      <c s="35" t="s">
        <v>5</v>
      </c>
      <c s="6" t="s">
        <v>1870</v>
      </c>
      <c s="36" t="s">
        <v>74</v>
      </c>
      <c s="37">
        <v>913</v>
      </c>
      <c s="36">
        <v>0</v>
      </c>
      <c s="36">
        <f>ROUND(G10*H10,6)</f>
      </c>
      <c r="L10" s="38">
        <v>0</v>
      </c>
      <c s="32">
        <f>ROUND(ROUND(L10,2)*ROUND(G10,3),2)</f>
      </c>
      <c s="36" t="s">
        <v>415</v>
      </c>
      <c>
        <f>(M10*21)/100</f>
      </c>
      <c t="s">
        <v>27</v>
      </c>
    </row>
    <row r="11" spans="1:5" ht="12.75">
      <c r="A11" s="35" t="s">
        <v>54</v>
      </c>
      <c r="E11" s="39" t="s">
        <v>5</v>
      </c>
    </row>
    <row r="12" spans="1:5" ht="12.75">
      <c r="A12" s="35" t="s">
        <v>55</v>
      </c>
      <c r="E12" s="40" t="s">
        <v>2504</v>
      </c>
    </row>
    <row r="13" spans="1:5" ht="12.75">
      <c r="A13" t="s">
        <v>56</v>
      </c>
      <c r="E13" s="39" t="s">
        <v>1872</v>
      </c>
    </row>
    <row r="14" spans="1:16" ht="12.75">
      <c r="A14" t="s">
        <v>49</v>
      </c>
      <c s="34" t="s">
        <v>27</v>
      </c>
      <c s="34" t="s">
        <v>3150</v>
      </c>
      <c s="35" t="s">
        <v>5</v>
      </c>
      <c s="6" t="s">
        <v>3151</v>
      </c>
      <c s="36" t="s">
        <v>74</v>
      </c>
      <c s="37">
        <v>15</v>
      </c>
      <c s="36">
        <v>0</v>
      </c>
      <c s="36">
        <f>ROUND(G14*H14,6)</f>
      </c>
      <c r="L14" s="38">
        <v>0</v>
      </c>
      <c s="32">
        <f>ROUND(ROUND(L14,2)*ROUND(G14,3),2)</f>
      </c>
      <c s="36" t="s">
        <v>415</v>
      </c>
      <c>
        <f>(M14*21)/100</f>
      </c>
      <c t="s">
        <v>27</v>
      </c>
    </row>
    <row r="15" spans="1:5" ht="12.75">
      <c r="A15" s="35" t="s">
        <v>54</v>
      </c>
      <c r="E15" s="39" t="s">
        <v>5</v>
      </c>
    </row>
    <row r="16" spans="1:5" ht="12.75">
      <c r="A16" s="35" t="s">
        <v>55</v>
      </c>
      <c r="E16" s="40" t="s">
        <v>2504</v>
      </c>
    </row>
    <row r="17" spans="1:5" ht="25.5">
      <c r="A17" t="s">
        <v>56</v>
      </c>
      <c r="E17" s="39" t="s">
        <v>3152</v>
      </c>
    </row>
    <row r="18" spans="1:16" ht="12.75">
      <c r="A18" t="s">
        <v>49</v>
      </c>
      <c s="34" t="s">
        <v>26</v>
      </c>
      <c s="34" t="s">
        <v>3153</v>
      </c>
      <c s="35" t="s">
        <v>5</v>
      </c>
      <c s="6" t="s">
        <v>3154</v>
      </c>
      <c s="36" t="s">
        <v>80</v>
      </c>
      <c s="37">
        <v>3</v>
      </c>
      <c s="36">
        <v>0</v>
      </c>
      <c s="36">
        <f>ROUND(G18*H18,6)</f>
      </c>
      <c r="L18" s="38">
        <v>0</v>
      </c>
      <c s="32">
        <f>ROUND(ROUND(L18,2)*ROUND(G18,3),2)</f>
      </c>
      <c s="36" t="s">
        <v>415</v>
      </c>
      <c>
        <f>(M18*21)/100</f>
      </c>
      <c t="s">
        <v>27</v>
      </c>
    </row>
    <row r="19" spans="1:5" ht="12.75">
      <c r="A19" s="35" t="s">
        <v>54</v>
      </c>
      <c r="E19" s="39" t="s">
        <v>5</v>
      </c>
    </row>
    <row r="20" spans="1:5" ht="12.75">
      <c r="A20" s="35" t="s">
        <v>55</v>
      </c>
      <c r="E20" s="40" t="s">
        <v>2504</v>
      </c>
    </row>
    <row r="21" spans="1:5" ht="102">
      <c r="A21" t="s">
        <v>56</v>
      </c>
      <c r="E21" s="39" t="s">
        <v>3155</v>
      </c>
    </row>
    <row r="22" spans="1:16" ht="12.75">
      <c r="A22" t="s">
        <v>49</v>
      </c>
      <c s="34" t="s">
        <v>62</v>
      </c>
      <c s="34" t="s">
        <v>3156</v>
      </c>
      <c s="35" t="s">
        <v>5</v>
      </c>
      <c s="6" t="s">
        <v>3157</v>
      </c>
      <c s="36" t="s">
        <v>52</v>
      </c>
      <c s="37">
        <v>5</v>
      </c>
      <c s="36">
        <v>0</v>
      </c>
      <c s="36">
        <f>ROUND(G22*H22,6)</f>
      </c>
      <c r="L22" s="38">
        <v>0</v>
      </c>
      <c s="32">
        <f>ROUND(ROUND(L22,2)*ROUND(G22,3),2)</f>
      </c>
      <c s="36" t="s">
        <v>415</v>
      </c>
      <c>
        <f>(M22*21)/100</f>
      </c>
      <c t="s">
        <v>27</v>
      </c>
    </row>
    <row r="23" spans="1:5" ht="12.75">
      <c r="A23" s="35" t="s">
        <v>54</v>
      </c>
      <c r="E23" s="39" t="s">
        <v>5</v>
      </c>
    </row>
    <row r="24" spans="1:5" ht="12.75">
      <c r="A24" s="35" t="s">
        <v>55</v>
      </c>
      <c r="E24" s="40" t="s">
        <v>2504</v>
      </c>
    </row>
    <row r="25" spans="1:5" ht="63.75">
      <c r="A25" t="s">
        <v>56</v>
      </c>
      <c r="E25" s="39" t="s">
        <v>3112</v>
      </c>
    </row>
    <row r="26" spans="1:16" ht="12.75">
      <c r="A26" t="s">
        <v>49</v>
      </c>
      <c s="34" t="s">
        <v>67</v>
      </c>
      <c s="34" t="s">
        <v>1502</v>
      </c>
      <c s="35" t="s">
        <v>5</v>
      </c>
      <c s="6" t="s">
        <v>1503</v>
      </c>
      <c s="36" t="s">
        <v>52</v>
      </c>
      <c s="37">
        <v>53</v>
      </c>
      <c s="36">
        <v>0</v>
      </c>
      <c s="36">
        <f>ROUND(G26*H26,6)</f>
      </c>
      <c r="L26" s="38">
        <v>0</v>
      </c>
      <c s="32">
        <f>ROUND(ROUND(L26,2)*ROUND(G26,3),2)</f>
      </c>
      <c s="36" t="s">
        <v>415</v>
      </c>
      <c>
        <f>(M26*21)/100</f>
      </c>
      <c t="s">
        <v>27</v>
      </c>
    </row>
    <row r="27" spans="1:5" ht="12.75">
      <c r="A27" s="35" t="s">
        <v>54</v>
      </c>
      <c r="E27" s="39" t="s">
        <v>5</v>
      </c>
    </row>
    <row r="28" spans="1:5" ht="12.75">
      <c r="A28" s="35" t="s">
        <v>55</v>
      </c>
      <c r="E28" s="40" t="s">
        <v>2504</v>
      </c>
    </row>
    <row r="29" spans="1:5" ht="216.75">
      <c r="A29" t="s">
        <v>56</v>
      </c>
      <c r="E29" s="39" t="s">
        <v>2683</v>
      </c>
    </row>
    <row r="30" spans="1:16" ht="12.75">
      <c r="A30" t="s">
        <v>49</v>
      </c>
      <c s="34" t="s">
        <v>71</v>
      </c>
      <c s="34" t="s">
        <v>50</v>
      </c>
      <c s="35" t="s">
        <v>5</v>
      </c>
      <c s="6" t="s">
        <v>51</v>
      </c>
      <c s="36" t="s">
        <v>52</v>
      </c>
      <c s="37">
        <v>285</v>
      </c>
      <c s="36">
        <v>0</v>
      </c>
      <c s="36">
        <f>ROUND(G30*H30,6)</f>
      </c>
      <c r="L30" s="38">
        <v>0</v>
      </c>
      <c s="32">
        <f>ROUND(ROUND(L30,2)*ROUND(G30,3),2)</f>
      </c>
      <c s="36" t="s">
        <v>415</v>
      </c>
      <c>
        <f>(M30*21)/100</f>
      </c>
      <c t="s">
        <v>27</v>
      </c>
    </row>
    <row r="31" spans="1:5" ht="12.75">
      <c r="A31" s="35" t="s">
        <v>54</v>
      </c>
      <c r="E31" s="39" t="s">
        <v>5</v>
      </c>
    </row>
    <row r="32" spans="1:5" ht="12.75">
      <c r="A32" s="35" t="s">
        <v>55</v>
      </c>
      <c r="E32" s="40" t="s">
        <v>2504</v>
      </c>
    </row>
    <row r="33" spans="1:5" ht="216.75">
      <c r="A33" t="s">
        <v>56</v>
      </c>
      <c r="E33" s="39" t="s">
        <v>2683</v>
      </c>
    </row>
    <row r="34" spans="1:16" ht="12.75">
      <c r="A34" t="s">
        <v>49</v>
      </c>
      <c s="34" t="s">
        <v>76</v>
      </c>
      <c s="34" t="s">
        <v>572</v>
      </c>
      <c s="35" t="s">
        <v>5</v>
      </c>
      <c s="6" t="s">
        <v>573</v>
      </c>
      <c s="36" t="s">
        <v>65</v>
      </c>
      <c s="37">
        <v>61</v>
      </c>
      <c s="36">
        <v>0</v>
      </c>
      <c s="36">
        <f>ROUND(G34*H34,6)</f>
      </c>
      <c r="L34" s="38">
        <v>0</v>
      </c>
      <c s="32">
        <f>ROUND(ROUND(L34,2)*ROUND(G34,3),2)</f>
      </c>
      <c s="36" t="s">
        <v>415</v>
      </c>
      <c>
        <f>(M34*21)/100</f>
      </c>
      <c t="s">
        <v>27</v>
      </c>
    </row>
    <row r="35" spans="1:5" ht="12.75">
      <c r="A35" s="35" t="s">
        <v>54</v>
      </c>
      <c r="E35" s="39" t="s">
        <v>5</v>
      </c>
    </row>
    <row r="36" spans="1:5" ht="12.75">
      <c r="A36" s="35" t="s">
        <v>55</v>
      </c>
      <c r="E36" s="40" t="s">
        <v>2504</v>
      </c>
    </row>
    <row r="37" spans="1:5" ht="25.5">
      <c r="A37" t="s">
        <v>56</v>
      </c>
      <c r="E37" s="39" t="s">
        <v>66</v>
      </c>
    </row>
    <row r="38" spans="1:16" ht="12.75">
      <c r="A38" t="s">
        <v>49</v>
      </c>
      <c s="34" t="s">
        <v>82</v>
      </c>
      <c s="34" t="s">
        <v>68</v>
      </c>
      <c s="35" t="s">
        <v>5</v>
      </c>
      <c s="6" t="s">
        <v>69</v>
      </c>
      <c s="36" t="s">
        <v>52</v>
      </c>
      <c s="37">
        <v>304</v>
      </c>
      <c s="36">
        <v>0</v>
      </c>
      <c s="36">
        <f>ROUND(G38*H38,6)</f>
      </c>
      <c r="L38" s="38">
        <v>0</v>
      </c>
      <c s="32">
        <f>ROUND(ROUND(L38,2)*ROUND(G38,3),2)</f>
      </c>
      <c s="36" t="s">
        <v>415</v>
      </c>
      <c>
        <f>(M38*21)/100</f>
      </c>
      <c t="s">
        <v>27</v>
      </c>
    </row>
    <row r="39" spans="1:5" ht="12.75">
      <c r="A39" s="35" t="s">
        <v>54</v>
      </c>
      <c r="E39" s="39" t="s">
        <v>5</v>
      </c>
    </row>
    <row r="40" spans="1:5" ht="12.75">
      <c r="A40" s="35" t="s">
        <v>55</v>
      </c>
      <c r="E40" s="40" t="s">
        <v>2504</v>
      </c>
    </row>
    <row r="41" spans="1:5" ht="153">
      <c r="A41" t="s">
        <v>56</v>
      </c>
      <c r="E41" s="39" t="s">
        <v>2684</v>
      </c>
    </row>
    <row r="42" spans="1:13" ht="12.75">
      <c r="A42" t="s">
        <v>46</v>
      </c>
      <c r="C42" s="31" t="s">
        <v>27</v>
      </c>
      <c r="E42" s="33" t="s">
        <v>985</v>
      </c>
      <c r="J42" s="32">
        <f>0</f>
      </c>
      <c s="32">
        <f>0</f>
      </c>
      <c s="32">
        <f>0+L43</f>
      </c>
      <c s="32">
        <f>0+M43</f>
      </c>
    </row>
    <row r="43" spans="1:16" ht="12.75">
      <c r="A43" t="s">
        <v>49</v>
      </c>
      <c s="34" t="s">
        <v>86</v>
      </c>
      <c s="34" t="s">
        <v>986</v>
      </c>
      <c s="35" t="s">
        <v>5</v>
      </c>
      <c s="6" t="s">
        <v>3158</v>
      </c>
      <c s="36" t="s">
        <v>52</v>
      </c>
      <c s="37">
        <v>2.5</v>
      </c>
      <c s="36">
        <v>0</v>
      </c>
      <c s="36">
        <f>ROUND(G43*H43,6)</f>
      </c>
      <c r="L43" s="38">
        <v>0</v>
      </c>
      <c s="32">
        <f>ROUND(ROUND(L43,2)*ROUND(G43,3),2)</f>
      </c>
      <c s="36" t="s">
        <v>415</v>
      </c>
      <c>
        <f>(M43*21)/100</f>
      </c>
      <c t="s">
        <v>27</v>
      </c>
    </row>
    <row r="44" spans="1:5" ht="12.75">
      <c r="A44" s="35" t="s">
        <v>54</v>
      </c>
      <c r="E44" s="39" t="s">
        <v>5</v>
      </c>
    </row>
    <row r="45" spans="1:5" ht="12.75">
      <c r="A45" s="35" t="s">
        <v>55</v>
      </c>
      <c r="E45" s="40" t="s">
        <v>2504</v>
      </c>
    </row>
    <row r="46" spans="1:5" ht="267.75">
      <c r="A46" t="s">
        <v>56</v>
      </c>
      <c r="E46" s="39" t="s">
        <v>3159</v>
      </c>
    </row>
    <row r="47" spans="1:13" ht="12.75">
      <c r="A47" t="s">
        <v>46</v>
      </c>
      <c r="C47" s="31" t="s">
        <v>62</v>
      </c>
      <c r="E47" s="33" t="s">
        <v>1583</v>
      </c>
      <c r="J47" s="32">
        <f>0</f>
      </c>
      <c s="32">
        <f>0</f>
      </c>
      <c s="32">
        <f>0+L48</f>
      </c>
      <c s="32">
        <f>0+M48</f>
      </c>
    </row>
    <row r="48" spans="1:16" ht="12.75">
      <c r="A48" t="s">
        <v>49</v>
      </c>
      <c s="34" t="s">
        <v>90</v>
      </c>
      <c s="34" t="s">
        <v>1884</v>
      </c>
      <c s="35" t="s">
        <v>5</v>
      </c>
      <c s="6" t="s">
        <v>1885</v>
      </c>
      <c s="36" t="s">
        <v>52</v>
      </c>
      <c s="37">
        <v>15</v>
      </c>
      <c s="36">
        <v>0</v>
      </c>
      <c s="36">
        <f>ROUND(G48*H48,6)</f>
      </c>
      <c r="L48" s="38">
        <v>0</v>
      </c>
      <c s="32">
        <f>ROUND(ROUND(L48,2)*ROUND(G48,3),2)</f>
      </c>
      <c s="36" t="s">
        <v>415</v>
      </c>
      <c>
        <f>(M48*21)/100</f>
      </c>
      <c t="s">
        <v>27</v>
      </c>
    </row>
    <row r="49" spans="1:5" ht="12.75">
      <c r="A49" s="35" t="s">
        <v>54</v>
      </c>
      <c r="E49" s="39" t="s">
        <v>5</v>
      </c>
    </row>
    <row r="50" spans="1:5" ht="12.75">
      <c r="A50" s="35" t="s">
        <v>55</v>
      </c>
      <c r="E50" s="40" t="s">
        <v>2504</v>
      </c>
    </row>
    <row r="51" spans="1:5" ht="38.25">
      <c r="A51" t="s">
        <v>56</v>
      </c>
      <c r="E51" s="39" t="s">
        <v>3160</v>
      </c>
    </row>
    <row r="52" spans="1:13" ht="12.75">
      <c r="A52" t="s">
        <v>46</v>
      </c>
      <c r="C52" s="31" t="s">
        <v>67</v>
      </c>
      <c r="E52" s="33" t="s">
        <v>1246</v>
      </c>
      <c r="J52" s="32">
        <f>0</f>
      </c>
      <c s="32">
        <f>0</f>
      </c>
      <c s="32">
        <f>0+L53+L57</f>
      </c>
      <c s="32">
        <f>0+M53+M57</f>
      </c>
    </row>
    <row r="53" spans="1:16" ht="12.75">
      <c r="A53" t="s">
        <v>49</v>
      </c>
      <c s="34" t="s">
        <v>94</v>
      </c>
      <c s="34" t="s">
        <v>3161</v>
      </c>
      <c s="35" t="s">
        <v>5</v>
      </c>
      <c s="6" t="s">
        <v>3162</v>
      </c>
      <c s="36" t="s">
        <v>74</v>
      </c>
      <c s="37">
        <v>45</v>
      </c>
      <c s="36">
        <v>0</v>
      </c>
      <c s="36">
        <f>ROUND(G53*H53,6)</f>
      </c>
      <c r="L53" s="38">
        <v>0</v>
      </c>
      <c s="32">
        <f>ROUND(ROUND(L53,2)*ROUND(G53,3),2)</f>
      </c>
      <c s="36" t="s">
        <v>415</v>
      </c>
      <c>
        <f>(M53*21)/100</f>
      </c>
      <c t="s">
        <v>27</v>
      </c>
    </row>
    <row r="54" spans="1:5" ht="12.75">
      <c r="A54" s="35" t="s">
        <v>54</v>
      </c>
      <c r="E54" s="39" t="s">
        <v>5</v>
      </c>
    </row>
    <row r="55" spans="1:5" ht="12.75">
      <c r="A55" s="35" t="s">
        <v>55</v>
      </c>
      <c r="E55" s="40" t="s">
        <v>2504</v>
      </c>
    </row>
    <row r="56" spans="1:5" ht="89.25">
      <c r="A56" t="s">
        <v>56</v>
      </c>
      <c r="E56" s="39" t="s">
        <v>3163</v>
      </c>
    </row>
    <row r="57" spans="1:16" ht="12.75">
      <c r="A57" t="s">
        <v>49</v>
      </c>
      <c s="34" t="s">
        <v>97</v>
      </c>
      <c s="34" t="s">
        <v>3164</v>
      </c>
      <c s="35" t="s">
        <v>5</v>
      </c>
      <c s="6" t="s">
        <v>3165</v>
      </c>
      <c s="36" t="s">
        <v>74</v>
      </c>
      <c s="37">
        <v>40</v>
      </c>
      <c s="36">
        <v>0</v>
      </c>
      <c s="36">
        <f>ROUND(G57*H57,6)</f>
      </c>
      <c r="L57" s="38">
        <v>0</v>
      </c>
      <c s="32">
        <f>ROUND(ROUND(L57,2)*ROUND(G57,3),2)</f>
      </c>
      <c s="36" t="s">
        <v>415</v>
      </c>
      <c>
        <f>(M57*21)/100</f>
      </c>
      <c t="s">
        <v>27</v>
      </c>
    </row>
    <row r="58" spans="1:5" ht="12.75">
      <c r="A58" s="35" t="s">
        <v>54</v>
      </c>
      <c r="E58" s="39" t="s">
        <v>5</v>
      </c>
    </row>
    <row r="59" spans="1:5" ht="12.75">
      <c r="A59" s="35" t="s">
        <v>55</v>
      </c>
      <c r="E59" s="40" t="s">
        <v>2504</v>
      </c>
    </row>
    <row r="60" spans="1:5" ht="76.5">
      <c r="A60" t="s">
        <v>56</v>
      </c>
      <c r="E60" s="39" t="s">
        <v>3166</v>
      </c>
    </row>
    <row r="61" spans="1:13" ht="12.75">
      <c r="A61" t="s">
        <v>46</v>
      </c>
      <c r="C61" s="31" t="s">
        <v>71</v>
      </c>
      <c r="E61" s="33" t="s">
        <v>2685</v>
      </c>
      <c r="J61" s="32">
        <f>0</f>
      </c>
      <c s="32">
        <f>0</f>
      </c>
      <c s="32">
        <f>0+L62+L66</f>
      </c>
      <c s="32">
        <f>0+M62+M66</f>
      </c>
    </row>
    <row r="62" spans="1:16" ht="12.75">
      <c r="A62" t="s">
        <v>49</v>
      </c>
      <c s="34" t="s">
        <v>101</v>
      </c>
      <c s="34" t="s">
        <v>2686</v>
      </c>
      <c s="35" t="s">
        <v>5</v>
      </c>
      <c s="6" t="s">
        <v>2687</v>
      </c>
      <c s="36" t="s">
        <v>74</v>
      </c>
      <c s="37">
        <v>4</v>
      </c>
      <c s="36">
        <v>0</v>
      </c>
      <c s="36">
        <f>ROUND(G62*H62,6)</f>
      </c>
      <c r="L62" s="38">
        <v>0</v>
      </c>
      <c s="32">
        <f>ROUND(ROUND(L62,2)*ROUND(G62,3),2)</f>
      </c>
      <c s="36" t="s">
        <v>415</v>
      </c>
      <c>
        <f>(M62*21)/100</f>
      </c>
      <c t="s">
        <v>27</v>
      </c>
    </row>
    <row r="63" spans="1:5" ht="12.75">
      <c r="A63" s="35" t="s">
        <v>54</v>
      </c>
      <c r="E63" s="39" t="s">
        <v>5</v>
      </c>
    </row>
    <row r="64" spans="1:5" ht="12.75">
      <c r="A64" s="35" t="s">
        <v>55</v>
      </c>
      <c r="E64" s="40" t="s">
        <v>2504</v>
      </c>
    </row>
    <row r="65" spans="1:5" ht="38.25">
      <c r="A65" t="s">
        <v>56</v>
      </c>
      <c r="E65" s="39" t="s">
        <v>2688</v>
      </c>
    </row>
    <row r="66" spans="1:16" ht="12.75">
      <c r="A66" t="s">
        <v>49</v>
      </c>
      <c s="34" t="s">
        <v>105</v>
      </c>
      <c s="34" t="s">
        <v>2689</v>
      </c>
      <c s="35" t="s">
        <v>5</v>
      </c>
      <c s="6" t="s">
        <v>2690</v>
      </c>
      <c s="36" t="s">
        <v>74</v>
      </c>
      <c s="37">
        <v>4</v>
      </c>
      <c s="36">
        <v>0</v>
      </c>
      <c s="36">
        <f>ROUND(G66*H66,6)</f>
      </c>
      <c r="L66" s="38">
        <v>0</v>
      </c>
      <c s="32">
        <f>ROUND(ROUND(L66,2)*ROUND(G66,3),2)</f>
      </c>
      <c s="36" t="s">
        <v>415</v>
      </c>
      <c>
        <f>(M66*21)/100</f>
      </c>
      <c t="s">
        <v>27</v>
      </c>
    </row>
    <row r="67" spans="1:5" ht="12.75">
      <c r="A67" s="35" t="s">
        <v>54</v>
      </c>
      <c r="E67" s="39" t="s">
        <v>5</v>
      </c>
    </row>
    <row r="68" spans="1:5" ht="12.75">
      <c r="A68" s="35" t="s">
        <v>55</v>
      </c>
      <c r="E68" s="40" t="s">
        <v>2504</v>
      </c>
    </row>
    <row r="69" spans="1:5" ht="38.25">
      <c r="A69" t="s">
        <v>56</v>
      </c>
      <c r="E69" s="39" t="s">
        <v>2688</v>
      </c>
    </row>
    <row r="70" spans="1:13" ht="12.75">
      <c r="A70" t="s">
        <v>46</v>
      </c>
      <c r="C70" s="31" t="s">
        <v>76</v>
      </c>
      <c r="E70" s="33" t="s">
        <v>77</v>
      </c>
      <c r="J70" s="32">
        <f>0</f>
      </c>
      <c s="32">
        <f>0</f>
      </c>
      <c s="32">
        <f>0+L71</f>
      </c>
      <c s="32">
        <f>0+M71</f>
      </c>
    </row>
    <row r="71" spans="1:16" ht="12.75">
      <c r="A71" t="s">
        <v>49</v>
      </c>
      <c s="34" t="s">
        <v>109</v>
      </c>
      <c s="34" t="s">
        <v>3167</v>
      </c>
      <c s="35" t="s">
        <v>5</v>
      </c>
      <c s="6" t="s">
        <v>3168</v>
      </c>
      <c s="36" t="s">
        <v>74</v>
      </c>
      <c s="37">
        <v>4</v>
      </c>
      <c s="36">
        <v>0</v>
      </c>
      <c s="36">
        <f>ROUND(G71*H71,6)</f>
      </c>
      <c r="L71" s="38">
        <v>0</v>
      </c>
      <c s="32">
        <f>ROUND(ROUND(L71,2)*ROUND(G71,3),2)</f>
      </c>
      <c s="36" t="s">
        <v>415</v>
      </c>
      <c>
        <f>(M71*21)/100</f>
      </c>
      <c t="s">
        <v>27</v>
      </c>
    </row>
    <row r="72" spans="1:5" ht="12.75">
      <c r="A72" s="35" t="s">
        <v>54</v>
      </c>
      <c r="E72" s="39" t="s">
        <v>5</v>
      </c>
    </row>
    <row r="73" spans="1:5" ht="12.75">
      <c r="A73" s="35" t="s">
        <v>55</v>
      </c>
      <c r="E73" s="40" t="s">
        <v>2504</v>
      </c>
    </row>
    <row r="74" spans="1:5" ht="38.25">
      <c r="A74" t="s">
        <v>56</v>
      </c>
      <c r="E74" s="39" t="s">
        <v>3169</v>
      </c>
    </row>
    <row r="75" spans="1:13" ht="12.75">
      <c r="A75" t="s">
        <v>46</v>
      </c>
      <c r="C75" s="31" t="s">
        <v>324</v>
      </c>
      <c r="E75" s="33" t="s">
        <v>2501</v>
      </c>
      <c r="J75" s="32">
        <f>0</f>
      </c>
      <c s="32">
        <f>0</f>
      </c>
      <c s="32">
        <f>0+L76+L80+L84+L88+L92+L96+L100+L104+L108+L112+L116+L120+L124</f>
      </c>
      <c s="32">
        <f>0+M76+M80+M84+M88+M92+M96+M100+M104+M108+M112+M116+M120+M124</f>
      </c>
    </row>
    <row r="76" spans="1:16" ht="25.5">
      <c r="A76" t="s">
        <v>49</v>
      </c>
      <c s="34" t="s">
        <v>113</v>
      </c>
      <c s="34" t="s">
        <v>78</v>
      </c>
      <c s="35" t="s">
        <v>5</v>
      </c>
      <c s="6" t="s">
        <v>79</v>
      </c>
      <c s="36" t="s">
        <v>80</v>
      </c>
      <c s="37">
        <v>110</v>
      </c>
      <c s="36">
        <v>0</v>
      </c>
      <c s="36">
        <f>ROUND(G76*H76,6)</f>
      </c>
      <c r="L76" s="38">
        <v>0</v>
      </c>
      <c s="32">
        <f>ROUND(ROUND(L76,2)*ROUND(G76,3),2)</f>
      </c>
      <c s="36" t="s">
        <v>415</v>
      </c>
      <c>
        <f>(M76*21)/100</f>
      </c>
      <c t="s">
        <v>27</v>
      </c>
    </row>
    <row r="77" spans="1:5" ht="12.75">
      <c r="A77" s="35" t="s">
        <v>54</v>
      </c>
      <c r="E77" s="39" t="s">
        <v>5</v>
      </c>
    </row>
    <row r="78" spans="1:5" ht="12.75">
      <c r="A78" s="35" t="s">
        <v>55</v>
      </c>
      <c r="E78" s="40" t="s">
        <v>2504</v>
      </c>
    </row>
    <row r="79" spans="1:5" ht="25.5">
      <c r="A79" t="s">
        <v>56</v>
      </c>
      <c r="E79" s="39" t="s">
        <v>3170</v>
      </c>
    </row>
    <row r="80" spans="1:16" ht="12.75">
      <c r="A80" t="s">
        <v>49</v>
      </c>
      <c s="34" t="s">
        <v>117</v>
      </c>
      <c s="34" t="s">
        <v>83</v>
      </c>
      <c s="35" t="s">
        <v>5</v>
      </c>
      <c s="6" t="s">
        <v>84</v>
      </c>
      <c s="36" t="s">
        <v>80</v>
      </c>
      <c s="37">
        <v>10</v>
      </c>
      <c s="36">
        <v>0</v>
      </c>
      <c s="36">
        <f>ROUND(G80*H80,6)</f>
      </c>
      <c r="L80" s="38">
        <v>0</v>
      </c>
      <c s="32">
        <f>ROUND(ROUND(L80,2)*ROUND(G80,3),2)</f>
      </c>
      <c s="36" t="s">
        <v>415</v>
      </c>
      <c>
        <f>(M80*21)/100</f>
      </c>
      <c t="s">
        <v>27</v>
      </c>
    </row>
    <row r="81" spans="1:5" ht="12.75">
      <c r="A81" s="35" t="s">
        <v>54</v>
      </c>
      <c r="E81" s="39" t="s">
        <v>5</v>
      </c>
    </row>
    <row r="82" spans="1:5" ht="12.75">
      <c r="A82" s="35" t="s">
        <v>55</v>
      </c>
      <c r="E82" s="40" t="s">
        <v>2504</v>
      </c>
    </row>
    <row r="83" spans="1:5" ht="51">
      <c r="A83" t="s">
        <v>56</v>
      </c>
      <c r="E83" s="39" t="s">
        <v>3171</v>
      </c>
    </row>
    <row r="84" spans="1:16" ht="12.75">
      <c r="A84" t="s">
        <v>49</v>
      </c>
      <c s="34" t="s">
        <v>120</v>
      </c>
      <c s="34" t="s">
        <v>91</v>
      </c>
      <c s="35" t="s">
        <v>5</v>
      </c>
      <c s="6" t="s">
        <v>92</v>
      </c>
      <c s="36" t="s">
        <v>65</v>
      </c>
      <c s="37">
        <v>802</v>
      </c>
      <c s="36">
        <v>0</v>
      </c>
      <c s="36">
        <f>ROUND(G84*H84,6)</f>
      </c>
      <c r="L84" s="38">
        <v>0</v>
      </c>
      <c s="32">
        <f>ROUND(ROUND(L84,2)*ROUND(G84,3),2)</f>
      </c>
      <c s="36" t="s">
        <v>415</v>
      </c>
      <c>
        <f>(M84*21)/100</f>
      </c>
      <c t="s">
        <v>27</v>
      </c>
    </row>
    <row r="85" spans="1:5" ht="12.75">
      <c r="A85" s="35" t="s">
        <v>54</v>
      </c>
      <c r="E85" s="39" t="s">
        <v>5</v>
      </c>
    </row>
    <row r="86" spans="1:5" ht="12.75">
      <c r="A86" s="35" t="s">
        <v>55</v>
      </c>
      <c r="E86" s="40" t="s">
        <v>2504</v>
      </c>
    </row>
    <row r="87" spans="1:5" ht="51">
      <c r="A87" t="s">
        <v>56</v>
      </c>
      <c r="E87" s="39" t="s">
        <v>3172</v>
      </c>
    </row>
    <row r="88" spans="1:16" ht="12.75">
      <c r="A88" t="s">
        <v>49</v>
      </c>
      <c s="34" t="s">
        <v>125</v>
      </c>
      <c s="34" t="s">
        <v>764</v>
      </c>
      <c s="35" t="s">
        <v>5</v>
      </c>
      <c s="6" t="s">
        <v>765</v>
      </c>
      <c s="36" t="s">
        <v>65</v>
      </c>
      <c s="37">
        <v>64</v>
      </c>
      <c s="36">
        <v>0</v>
      </c>
      <c s="36">
        <f>ROUND(G88*H88,6)</f>
      </c>
      <c r="L88" s="38">
        <v>0</v>
      </c>
      <c s="32">
        <f>ROUND(ROUND(L88,2)*ROUND(G88,3),2)</f>
      </c>
      <c s="36" t="s">
        <v>415</v>
      </c>
      <c>
        <f>(M88*21)/100</f>
      </c>
      <c t="s">
        <v>27</v>
      </c>
    </row>
    <row r="89" spans="1:5" ht="12.75">
      <c r="A89" s="35" t="s">
        <v>54</v>
      </c>
      <c r="E89" s="39" t="s">
        <v>5</v>
      </c>
    </row>
    <row r="90" spans="1:5" ht="12.75">
      <c r="A90" s="35" t="s">
        <v>55</v>
      </c>
      <c r="E90" s="40" t="s">
        <v>2504</v>
      </c>
    </row>
    <row r="91" spans="1:5" ht="51">
      <c r="A91" t="s">
        <v>56</v>
      </c>
      <c r="E91" s="39" t="s">
        <v>3173</v>
      </c>
    </row>
    <row r="92" spans="1:16" ht="12.75">
      <c r="A92" t="s">
        <v>49</v>
      </c>
      <c s="34" t="s">
        <v>128</v>
      </c>
      <c s="34" t="s">
        <v>3174</v>
      </c>
      <c s="35" t="s">
        <v>5</v>
      </c>
      <c s="6" t="s">
        <v>3175</v>
      </c>
      <c s="36" t="s">
        <v>65</v>
      </c>
      <c s="37">
        <v>802</v>
      </c>
      <c s="36">
        <v>0</v>
      </c>
      <c s="36">
        <f>ROUND(G92*H92,6)</f>
      </c>
      <c r="L92" s="38">
        <v>0</v>
      </c>
      <c s="32">
        <f>ROUND(ROUND(L92,2)*ROUND(G92,3),2)</f>
      </c>
      <c s="36" t="s">
        <v>415</v>
      </c>
      <c>
        <f>(M92*21)/100</f>
      </c>
      <c t="s">
        <v>27</v>
      </c>
    </row>
    <row r="93" spans="1:5" ht="12.75">
      <c r="A93" s="35" t="s">
        <v>54</v>
      </c>
      <c r="E93" s="39" t="s">
        <v>5</v>
      </c>
    </row>
    <row r="94" spans="1:5" ht="12.75">
      <c r="A94" s="35" t="s">
        <v>55</v>
      </c>
      <c r="E94" s="40" t="s">
        <v>2504</v>
      </c>
    </row>
    <row r="95" spans="1:5" ht="76.5">
      <c r="A95" t="s">
        <v>56</v>
      </c>
      <c r="E95" s="39" t="s">
        <v>3176</v>
      </c>
    </row>
    <row r="96" spans="1:16" ht="25.5">
      <c r="A96" t="s">
        <v>49</v>
      </c>
      <c s="34" t="s">
        <v>131</v>
      </c>
      <c s="34" t="s">
        <v>768</v>
      </c>
      <c s="35" t="s">
        <v>5</v>
      </c>
      <c s="6" t="s">
        <v>769</v>
      </c>
      <c s="36" t="s">
        <v>65</v>
      </c>
      <c s="37">
        <v>60</v>
      </c>
      <c s="36">
        <v>0</v>
      </c>
      <c s="36">
        <f>ROUND(G96*H96,6)</f>
      </c>
      <c r="L96" s="38">
        <v>0</v>
      </c>
      <c s="32">
        <f>ROUND(ROUND(L96,2)*ROUND(G96,3),2)</f>
      </c>
      <c s="36" t="s">
        <v>415</v>
      </c>
      <c>
        <f>(M96*21)/100</f>
      </c>
      <c t="s">
        <v>27</v>
      </c>
    </row>
    <row r="97" spans="1:5" ht="12.75">
      <c r="A97" s="35" t="s">
        <v>54</v>
      </c>
      <c r="E97" s="39" t="s">
        <v>5</v>
      </c>
    </row>
    <row r="98" spans="1:5" ht="12.75">
      <c r="A98" s="35" t="s">
        <v>55</v>
      </c>
      <c r="E98" s="40" t="s">
        <v>2504</v>
      </c>
    </row>
    <row r="99" spans="1:5" ht="63.75">
      <c r="A99" t="s">
        <v>56</v>
      </c>
      <c r="E99" s="39" t="s">
        <v>2696</v>
      </c>
    </row>
    <row r="100" spans="1:16" ht="25.5">
      <c r="A100" t="s">
        <v>49</v>
      </c>
      <c s="34" t="s">
        <v>135</v>
      </c>
      <c s="34" t="s">
        <v>888</v>
      </c>
      <c s="35" t="s">
        <v>5</v>
      </c>
      <c s="6" t="s">
        <v>889</v>
      </c>
      <c s="36" t="s">
        <v>65</v>
      </c>
      <c s="37">
        <v>300</v>
      </c>
      <c s="36">
        <v>0</v>
      </c>
      <c s="36">
        <f>ROUND(G100*H100,6)</f>
      </c>
      <c r="L100" s="38">
        <v>0</v>
      </c>
      <c s="32">
        <f>ROUND(ROUND(L100,2)*ROUND(G100,3),2)</f>
      </c>
      <c s="36" t="s">
        <v>415</v>
      </c>
      <c>
        <f>(M100*21)/100</f>
      </c>
      <c t="s">
        <v>27</v>
      </c>
    </row>
    <row r="101" spans="1:5" ht="12.75">
      <c r="A101" s="35" t="s">
        <v>54</v>
      </c>
      <c r="E101" s="39" t="s">
        <v>5</v>
      </c>
    </row>
    <row r="102" spans="1:5" ht="12.75">
      <c r="A102" s="35" t="s">
        <v>55</v>
      </c>
      <c r="E102" s="40" t="s">
        <v>2504</v>
      </c>
    </row>
    <row r="103" spans="1:5" ht="25.5">
      <c r="A103" t="s">
        <v>56</v>
      </c>
      <c r="E103" s="39" t="s">
        <v>2508</v>
      </c>
    </row>
    <row r="104" spans="1:16" ht="25.5">
      <c r="A104" t="s">
        <v>49</v>
      </c>
      <c s="34" t="s">
        <v>139</v>
      </c>
      <c s="34" t="s">
        <v>3177</v>
      </c>
      <c s="35" t="s">
        <v>5</v>
      </c>
      <c s="6" t="s">
        <v>3178</v>
      </c>
      <c s="36" t="s">
        <v>80</v>
      </c>
      <c s="37">
        <v>12</v>
      </c>
      <c s="36">
        <v>0</v>
      </c>
      <c s="36">
        <f>ROUND(G104*H104,6)</f>
      </c>
      <c r="L104" s="38">
        <v>0</v>
      </c>
      <c s="32">
        <f>ROUND(ROUND(L104,2)*ROUND(G104,3),2)</f>
      </c>
      <c s="36" t="s">
        <v>415</v>
      </c>
      <c>
        <f>(M104*21)/100</f>
      </c>
      <c t="s">
        <v>27</v>
      </c>
    </row>
    <row r="105" spans="1:5" ht="12.75">
      <c r="A105" s="35" t="s">
        <v>54</v>
      </c>
      <c r="E105" s="39" t="s">
        <v>5</v>
      </c>
    </row>
    <row r="106" spans="1:5" ht="12.75">
      <c r="A106" s="35" t="s">
        <v>55</v>
      </c>
      <c r="E106" s="40" t="s">
        <v>2504</v>
      </c>
    </row>
    <row r="107" spans="1:5" ht="38.25">
      <c r="A107" t="s">
        <v>56</v>
      </c>
      <c r="E107" s="39" t="s">
        <v>112</v>
      </c>
    </row>
    <row r="108" spans="1:16" ht="12.75">
      <c r="A108" t="s">
        <v>49</v>
      </c>
      <c s="34" t="s">
        <v>143</v>
      </c>
      <c s="34" t="s">
        <v>114</v>
      </c>
      <c s="35" t="s">
        <v>5</v>
      </c>
      <c s="6" t="s">
        <v>115</v>
      </c>
      <c s="36" t="s">
        <v>80</v>
      </c>
      <c s="37">
        <v>20</v>
      </c>
      <c s="36">
        <v>0</v>
      </c>
      <c s="36">
        <f>ROUND(G108*H108,6)</f>
      </c>
      <c r="L108" s="38">
        <v>0</v>
      </c>
      <c s="32">
        <f>ROUND(ROUND(L108,2)*ROUND(G108,3),2)</f>
      </c>
      <c s="36" t="s">
        <v>415</v>
      </c>
      <c>
        <f>(M108*21)/100</f>
      </c>
      <c t="s">
        <v>27</v>
      </c>
    </row>
    <row r="109" spans="1:5" ht="12.75">
      <c r="A109" s="35" t="s">
        <v>54</v>
      </c>
      <c r="E109" s="39" t="s">
        <v>5</v>
      </c>
    </row>
    <row r="110" spans="1:5" ht="12.75">
      <c r="A110" s="35" t="s">
        <v>55</v>
      </c>
      <c r="E110" s="40" t="s">
        <v>2504</v>
      </c>
    </row>
    <row r="111" spans="1:5" ht="51">
      <c r="A111" t="s">
        <v>56</v>
      </c>
      <c r="E111" s="39" t="s">
        <v>2505</v>
      </c>
    </row>
    <row r="112" spans="1:16" ht="12.75">
      <c r="A112" t="s">
        <v>49</v>
      </c>
      <c s="34" t="s">
        <v>146</v>
      </c>
      <c s="34" t="s">
        <v>2060</v>
      </c>
      <c s="35" t="s">
        <v>5</v>
      </c>
      <c s="6" t="s">
        <v>2061</v>
      </c>
      <c s="36" t="s">
        <v>80</v>
      </c>
      <c s="37">
        <v>8</v>
      </c>
      <c s="36">
        <v>0</v>
      </c>
      <c s="36">
        <f>ROUND(G112*H112,6)</f>
      </c>
      <c r="L112" s="38">
        <v>0</v>
      </c>
      <c s="32">
        <f>ROUND(ROUND(L112,2)*ROUND(G112,3),2)</f>
      </c>
      <c s="36" t="s">
        <v>415</v>
      </c>
      <c>
        <f>(M112*21)/100</f>
      </c>
      <c t="s">
        <v>27</v>
      </c>
    </row>
    <row r="113" spans="1:5" ht="12.75">
      <c r="A113" s="35" t="s">
        <v>54</v>
      </c>
      <c r="E113" s="39" t="s">
        <v>5</v>
      </c>
    </row>
    <row r="114" spans="1:5" ht="12.75">
      <c r="A114" s="35" t="s">
        <v>55</v>
      </c>
      <c r="E114" s="40" t="s">
        <v>2504</v>
      </c>
    </row>
    <row r="115" spans="1:5" ht="51">
      <c r="A115" t="s">
        <v>56</v>
      </c>
      <c r="E115" s="39" t="s">
        <v>2505</v>
      </c>
    </row>
    <row r="116" spans="1:16" ht="25.5">
      <c r="A116" t="s">
        <v>49</v>
      </c>
      <c s="34" t="s">
        <v>149</v>
      </c>
      <c s="34" t="s">
        <v>118</v>
      </c>
      <c s="35" t="s">
        <v>5</v>
      </c>
      <c s="6" t="s">
        <v>119</v>
      </c>
      <c s="36" t="s">
        <v>80</v>
      </c>
      <c s="37">
        <v>25</v>
      </c>
      <c s="36">
        <v>0</v>
      </c>
      <c s="36">
        <f>ROUND(G116*H116,6)</f>
      </c>
      <c r="L116" s="38">
        <v>0</v>
      </c>
      <c s="32">
        <f>ROUND(ROUND(L116,2)*ROUND(G116,3),2)</f>
      </c>
      <c s="36" t="s">
        <v>415</v>
      </c>
      <c>
        <f>(M116*21)/100</f>
      </c>
      <c t="s">
        <v>27</v>
      </c>
    </row>
    <row r="117" spans="1:5" ht="12.75">
      <c r="A117" s="35" t="s">
        <v>54</v>
      </c>
      <c r="E117" s="39" t="s">
        <v>5</v>
      </c>
    </row>
    <row r="118" spans="1:5" ht="12.75">
      <c r="A118" s="35" t="s">
        <v>55</v>
      </c>
      <c r="E118" s="40" t="s">
        <v>2504</v>
      </c>
    </row>
    <row r="119" spans="1:5" ht="51">
      <c r="A119" t="s">
        <v>56</v>
      </c>
      <c r="E119" s="39" t="s">
        <v>3172</v>
      </c>
    </row>
    <row r="120" spans="1:16" ht="12.75">
      <c r="A120" t="s">
        <v>49</v>
      </c>
      <c s="34" t="s">
        <v>152</v>
      </c>
      <c s="34" t="s">
        <v>3179</v>
      </c>
      <c s="35" t="s">
        <v>5</v>
      </c>
      <c s="6" t="s">
        <v>3180</v>
      </c>
      <c s="36" t="s">
        <v>65</v>
      </c>
      <c s="37">
        <v>364</v>
      </c>
      <c s="36">
        <v>0</v>
      </c>
      <c s="36">
        <f>ROUND(G120*H120,6)</f>
      </c>
      <c r="L120" s="38">
        <v>0</v>
      </c>
      <c s="32">
        <f>ROUND(ROUND(L120,2)*ROUND(G120,3),2)</f>
      </c>
      <c s="36" t="s">
        <v>415</v>
      </c>
      <c>
        <f>(M120*21)/100</f>
      </c>
      <c t="s">
        <v>27</v>
      </c>
    </row>
    <row r="121" spans="1:5" ht="12.75">
      <c r="A121" s="35" t="s">
        <v>54</v>
      </c>
      <c r="E121" s="39" t="s">
        <v>5</v>
      </c>
    </row>
    <row r="122" spans="1:5" ht="12.75">
      <c r="A122" s="35" t="s">
        <v>55</v>
      </c>
      <c r="E122" s="40" t="s">
        <v>2504</v>
      </c>
    </row>
    <row r="123" spans="1:5" ht="63.75">
      <c r="A123" t="s">
        <v>56</v>
      </c>
      <c r="E123" s="39" t="s">
        <v>3181</v>
      </c>
    </row>
    <row r="124" spans="1:16" ht="12.75">
      <c r="A124" t="s">
        <v>49</v>
      </c>
      <c s="34" t="s">
        <v>156</v>
      </c>
      <c s="34" t="s">
        <v>3182</v>
      </c>
      <c s="35" t="s">
        <v>5</v>
      </c>
      <c s="6" t="s">
        <v>3183</v>
      </c>
      <c s="36" t="s">
        <v>74</v>
      </c>
      <c s="37">
        <v>285</v>
      </c>
      <c s="36">
        <v>0</v>
      </c>
      <c s="36">
        <f>ROUND(G124*H124,6)</f>
      </c>
      <c r="L124" s="38">
        <v>0</v>
      </c>
      <c s="32">
        <f>ROUND(ROUND(L124,2)*ROUND(G124,3),2)</f>
      </c>
      <c s="36" t="s">
        <v>563</v>
      </c>
      <c>
        <f>(M124*21)/100</f>
      </c>
      <c t="s">
        <v>27</v>
      </c>
    </row>
    <row r="125" spans="1:5" ht="12.75">
      <c r="A125" s="35" t="s">
        <v>54</v>
      </c>
      <c r="E125" s="39" t="s">
        <v>5</v>
      </c>
    </row>
    <row r="126" spans="1:5" ht="12.75">
      <c r="A126" s="35" t="s">
        <v>55</v>
      </c>
      <c r="E126" s="40" t="s">
        <v>2504</v>
      </c>
    </row>
    <row r="127" spans="1:5" ht="102">
      <c r="A127" t="s">
        <v>56</v>
      </c>
      <c r="E127" s="39" t="s">
        <v>3184</v>
      </c>
    </row>
    <row r="128" spans="1:13" ht="12.75">
      <c r="A128" t="s">
        <v>46</v>
      </c>
      <c r="C128" s="31" t="s">
        <v>2509</v>
      </c>
      <c r="E128" s="33" t="s">
        <v>2510</v>
      </c>
      <c r="J128" s="32">
        <f>0</f>
      </c>
      <c s="32">
        <f>0</f>
      </c>
      <c s="32">
        <f>0+L129+L133+L137+L141+L145+L149+L153+L157+L161+L165+L169+L173+L177</f>
      </c>
      <c s="32">
        <f>0+M129+M133+M137+M141+M145+M149+M153+M157+M161+M165+M169+M173+M177</f>
      </c>
    </row>
    <row r="129" spans="1:16" ht="12.75">
      <c r="A129" t="s">
        <v>49</v>
      </c>
      <c s="34" t="s">
        <v>159</v>
      </c>
      <c s="34" t="s">
        <v>3185</v>
      </c>
      <c s="35" t="s">
        <v>5</v>
      </c>
      <c s="6" t="s">
        <v>3186</v>
      </c>
      <c s="36" t="s">
        <v>80</v>
      </c>
      <c s="37">
        <v>5</v>
      </c>
      <c s="36">
        <v>0</v>
      </c>
      <c s="36">
        <f>ROUND(G129*H129,6)</f>
      </c>
      <c r="L129" s="38">
        <v>0</v>
      </c>
      <c s="32">
        <f>ROUND(ROUND(L129,2)*ROUND(G129,3),2)</f>
      </c>
      <c s="36" t="s">
        <v>415</v>
      </c>
      <c>
        <f>(M129*21)/100</f>
      </c>
      <c t="s">
        <v>27</v>
      </c>
    </row>
    <row r="130" spans="1:5" ht="12.75">
      <c r="A130" s="35" t="s">
        <v>54</v>
      </c>
      <c r="E130" s="39" t="s">
        <v>5</v>
      </c>
    </row>
    <row r="131" spans="1:5" ht="12.75">
      <c r="A131" s="35" t="s">
        <v>55</v>
      </c>
      <c r="E131" s="40" t="s">
        <v>2504</v>
      </c>
    </row>
    <row r="132" spans="1:5" ht="38.25">
      <c r="A132" t="s">
        <v>56</v>
      </c>
      <c r="E132" s="39" t="s">
        <v>2513</v>
      </c>
    </row>
    <row r="133" spans="1:16" ht="12.75">
      <c r="A133" t="s">
        <v>49</v>
      </c>
      <c s="34" t="s">
        <v>163</v>
      </c>
      <c s="34" t="s">
        <v>3187</v>
      </c>
      <c s="35" t="s">
        <v>5</v>
      </c>
      <c s="6" t="s">
        <v>3188</v>
      </c>
      <c s="36" t="s">
        <v>80</v>
      </c>
      <c s="37">
        <v>1</v>
      </c>
      <c s="36">
        <v>0</v>
      </c>
      <c s="36">
        <f>ROUND(G133*H133,6)</f>
      </c>
      <c r="L133" s="38">
        <v>0</v>
      </c>
      <c s="32">
        <f>ROUND(ROUND(L133,2)*ROUND(G133,3),2)</f>
      </c>
      <c s="36" t="s">
        <v>415</v>
      </c>
      <c>
        <f>(M133*21)/100</f>
      </c>
      <c t="s">
        <v>27</v>
      </c>
    </row>
    <row r="134" spans="1:5" ht="12.75">
      <c r="A134" s="35" t="s">
        <v>54</v>
      </c>
      <c r="E134" s="39" t="s">
        <v>5</v>
      </c>
    </row>
    <row r="135" spans="1:5" ht="12.75">
      <c r="A135" s="35" t="s">
        <v>55</v>
      </c>
      <c r="E135" s="40" t="s">
        <v>2504</v>
      </c>
    </row>
    <row r="136" spans="1:5" ht="38.25">
      <c r="A136" t="s">
        <v>56</v>
      </c>
      <c r="E136" s="39" t="s">
        <v>2513</v>
      </c>
    </row>
    <row r="137" spans="1:16" ht="12.75">
      <c r="A137" t="s">
        <v>49</v>
      </c>
      <c s="34" t="s">
        <v>167</v>
      </c>
      <c s="34" t="s">
        <v>1925</v>
      </c>
      <c s="35" t="s">
        <v>5</v>
      </c>
      <c s="6" t="s">
        <v>1926</v>
      </c>
      <c s="36" t="s">
        <v>65</v>
      </c>
      <c s="37">
        <v>15</v>
      </c>
      <c s="36">
        <v>0</v>
      </c>
      <c s="36">
        <f>ROUND(G137*H137,6)</f>
      </c>
      <c r="L137" s="38">
        <v>0</v>
      </c>
      <c s="32">
        <f>ROUND(ROUND(L137,2)*ROUND(G137,3),2)</f>
      </c>
      <c s="36" t="s">
        <v>415</v>
      </c>
      <c>
        <f>(M137*21)/100</f>
      </c>
      <c t="s">
        <v>27</v>
      </c>
    </row>
    <row r="138" spans="1:5" ht="12.75">
      <c r="A138" s="35" t="s">
        <v>54</v>
      </c>
      <c r="E138" s="39" t="s">
        <v>5</v>
      </c>
    </row>
    <row r="139" spans="1:5" ht="12.75">
      <c r="A139" s="35" t="s">
        <v>55</v>
      </c>
      <c r="E139" s="40" t="s">
        <v>2504</v>
      </c>
    </row>
    <row r="140" spans="1:5" ht="38.25">
      <c r="A140" t="s">
        <v>56</v>
      </c>
      <c r="E140" s="39" t="s">
        <v>3189</v>
      </c>
    </row>
    <row r="141" spans="1:16" ht="12.75">
      <c r="A141" t="s">
        <v>49</v>
      </c>
      <c s="34" t="s">
        <v>170</v>
      </c>
      <c s="34" t="s">
        <v>413</v>
      </c>
      <c s="35" t="s">
        <v>5</v>
      </c>
      <c s="6" t="s">
        <v>414</v>
      </c>
      <c s="36" t="s">
        <v>65</v>
      </c>
      <c s="37">
        <v>220</v>
      </c>
      <c s="36">
        <v>0</v>
      </c>
      <c s="36">
        <f>ROUND(G141*H141,6)</f>
      </c>
      <c r="L141" s="38">
        <v>0</v>
      </c>
      <c s="32">
        <f>ROUND(ROUND(L141,2)*ROUND(G141,3),2)</f>
      </c>
      <c s="36" t="s">
        <v>415</v>
      </c>
      <c>
        <f>(M141*21)/100</f>
      </c>
      <c t="s">
        <v>27</v>
      </c>
    </row>
    <row r="142" spans="1:5" ht="12.75">
      <c r="A142" s="35" t="s">
        <v>54</v>
      </c>
      <c r="E142" s="39" t="s">
        <v>5</v>
      </c>
    </row>
    <row r="143" spans="1:5" ht="12.75">
      <c r="A143" s="35" t="s">
        <v>55</v>
      </c>
      <c r="E143" s="40" t="s">
        <v>2504</v>
      </c>
    </row>
    <row r="144" spans="1:5" ht="51">
      <c r="A144" t="s">
        <v>56</v>
      </c>
      <c r="E144" s="39" t="s">
        <v>2708</v>
      </c>
    </row>
    <row r="145" spans="1:16" ht="12.75">
      <c r="A145" t="s">
        <v>49</v>
      </c>
      <c s="34" t="s">
        <v>174</v>
      </c>
      <c s="34" t="s">
        <v>779</v>
      </c>
      <c s="35" t="s">
        <v>5</v>
      </c>
      <c s="6" t="s">
        <v>780</v>
      </c>
      <c s="36" t="s">
        <v>80</v>
      </c>
      <c s="37">
        <v>3</v>
      </c>
      <c s="36">
        <v>0</v>
      </c>
      <c s="36">
        <f>ROUND(G145*H145,6)</f>
      </c>
      <c r="L145" s="38">
        <v>0</v>
      </c>
      <c s="32">
        <f>ROUND(ROUND(L145,2)*ROUND(G145,3),2)</f>
      </c>
      <c s="36" t="s">
        <v>415</v>
      </c>
      <c>
        <f>(M145*21)/100</f>
      </c>
      <c t="s">
        <v>27</v>
      </c>
    </row>
    <row r="146" spans="1:5" ht="12.75">
      <c r="A146" s="35" t="s">
        <v>54</v>
      </c>
      <c r="E146" s="39" t="s">
        <v>5</v>
      </c>
    </row>
    <row r="147" spans="1:5" ht="12.75">
      <c r="A147" s="35" t="s">
        <v>55</v>
      </c>
      <c r="E147" s="40" t="s">
        <v>2504</v>
      </c>
    </row>
    <row r="148" spans="1:5" ht="38.25">
      <c r="A148" t="s">
        <v>56</v>
      </c>
      <c r="E148" s="39" t="s">
        <v>2714</v>
      </c>
    </row>
    <row r="149" spans="1:16" ht="12.75">
      <c r="A149" t="s">
        <v>49</v>
      </c>
      <c s="34" t="s">
        <v>178</v>
      </c>
      <c s="34" t="s">
        <v>782</v>
      </c>
      <c s="35" t="s">
        <v>5</v>
      </c>
      <c s="6" t="s">
        <v>783</v>
      </c>
      <c s="36" t="s">
        <v>80</v>
      </c>
      <c s="37">
        <v>3</v>
      </c>
      <c s="36">
        <v>0</v>
      </c>
      <c s="36">
        <f>ROUND(G149*H149,6)</f>
      </c>
      <c r="L149" s="38">
        <v>0</v>
      </c>
      <c s="32">
        <f>ROUND(ROUND(L149,2)*ROUND(G149,3),2)</f>
      </c>
      <c s="36" t="s">
        <v>415</v>
      </c>
      <c>
        <f>(M149*21)/100</f>
      </c>
      <c t="s">
        <v>27</v>
      </c>
    </row>
    <row r="150" spans="1:5" ht="12.75">
      <c r="A150" s="35" t="s">
        <v>54</v>
      </c>
      <c r="E150" s="39" t="s">
        <v>5</v>
      </c>
    </row>
    <row r="151" spans="1:5" ht="12.75">
      <c r="A151" s="35" t="s">
        <v>55</v>
      </c>
      <c r="E151" s="40" t="s">
        <v>2504</v>
      </c>
    </row>
    <row r="152" spans="1:5" ht="38.25">
      <c r="A152" t="s">
        <v>56</v>
      </c>
      <c r="E152" s="39" t="s">
        <v>2715</v>
      </c>
    </row>
    <row r="153" spans="1:16" ht="12.75">
      <c r="A153" t="s">
        <v>49</v>
      </c>
      <c s="34" t="s">
        <v>182</v>
      </c>
      <c s="34" t="s">
        <v>2716</v>
      </c>
      <c s="35" t="s">
        <v>5</v>
      </c>
      <c s="6" t="s">
        <v>2717</v>
      </c>
      <c s="36" t="s">
        <v>80</v>
      </c>
      <c s="37">
        <v>2</v>
      </c>
      <c s="36">
        <v>0</v>
      </c>
      <c s="36">
        <f>ROUND(G153*H153,6)</f>
      </c>
      <c r="L153" s="38">
        <v>0</v>
      </c>
      <c s="32">
        <f>ROUND(ROUND(L153,2)*ROUND(G153,3),2)</f>
      </c>
      <c s="36" t="s">
        <v>415</v>
      </c>
      <c>
        <f>(M153*21)/100</f>
      </c>
      <c t="s">
        <v>27</v>
      </c>
    </row>
    <row r="154" spans="1:5" ht="12.75">
      <c r="A154" s="35" t="s">
        <v>54</v>
      </c>
      <c r="E154" s="39" t="s">
        <v>5</v>
      </c>
    </row>
    <row r="155" spans="1:5" ht="12.75">
      <c r="A155" s="35" t="s">
        <v>55</v>
      </c>
      <c r="E155" s="40" t="s">
        <v>2504</v>
      </c>
    </row>
    <row r="156" spans="1:5" ht="38.25">
      <c r="A156" t="s">
        <v>56</v>
      </c>
      <c r="E156" s="39" t="s">
        <v>2718</v>
      </c>
    </row>
    <row r="157" spans="1:16" ht="12.75">
      <c r="A157" t="s">
        <v>49</v>
      </c>
      <c s="34" t="s">
        <v>186</v>
      </c>
      <c s="34" t="s">
        <v>785</v>
      </c>
      <c s="35" t="s">
        <v>5</v>
      </c>
      <c s="6" t="s">
        <v>786</v>
      </c>
      <c s="36" t="s">
        <v>80</v>
      </c>
      <c s="37">
        <v>7</v>
      </c>
      <c s="36">
        <v>0</v>
      </c>
      <c s="36">
        <f>ROUND(G157*H157,6)</f>
      </c>
      <c r="L157" s="38">
        <v>0</v>
      </c>
      <c s="32">
        <f>ROUND(ROUND(L157,2)*ROUND(G157,3),2)</f>
      </c>
      <c s="36" t="s">
        <v>415</v>
      </c>
      <c>
        <f>(M157*21)/100</f>
      </c>
      <c t="s">
        <v>27</v>
      </c>
    </row>
    <row r="158" spans="1:5" ht="12.75">
      <c r="A158" s="35" t="s">
        <v>54</v>
      </c>
      <c r="E158" s="39" t="s">
        <v>5</v>
      </c>
    </row>
    <row r="159" spans="1:5" ht="12.75">
      <c r="A159" s="35" t="s">
        <v>55</v>
      </c>
      <c r="E159" s="40" t="s">
        <v>2504</v>
      </c>
    </row>
    <row r="160" spans="1:5" ht="38.25">
      <c r="A160" t="s">
        <v>56</v>
      </c>
      <c r="E160" s="39" t="s">
        <v>2719</v>
      </c>
    </row>
    <row r="161" spans="1:16" ht="12.75">
      <c r="A161" t="s">
        <v>49</v>
      </c>
      <c s="34" t="s">
        <v>190</v>
      </c>
      <c s="34" t="s">
        <v>1928</v>
      </c>
      <c s="35" t="s">
        <v>5</v>
      </c>
      <c s="6" t="s">
        <v>1929</v>
      </c>
      <c s="36" t="s">
        <v>80</v>
      </c>
      <c s="37">
        <v>20</v>
      </c>
      <c s="36">
        <v>0</v>
      </c>
      <c s="36">
        <f>ROUND(G161*H161,6)</f>
      </c>
      <c r="L161" s="38">
        <v>0</v>
      </c>
      <c s="32">
        <f>ROUND(ROUND(L161,2)*ROUND(G161,3),2)</f>
      </c>
      <c s="36" t="s">
        <v>415</v>
      </c>
      <c>
        <f>(M161*21)/100</f>
      </c>
      <c t="s">
        <v>27</v>
      </c>
    </row>
    <row r="162" spans="1:5" ht="12.75">
      <c r="A162" s="35" t="s">
        <v>54</v>
      </c>
      <c r="E162" s="39" t="s">
        <v>5</v>
      </c>
    </row>
    <row r="163" spans="1:5" ht="12.75">
      <c r="A163" s="35" t="s">
        <v>55</v>
      </c>
      <c r="E163" s="40" t="s">
        <v>2504</v>
      </c>
    </row>
    <row r="164" spans="1:5" ht="38.25">
      <c r="A164" t="s">
        <v>56</v>
      </c>
      <c r="E164" s="39" t="s">
        <v>2720</v>
      </c>
    </row>
    <row r="165" spans="1:16" ht="12.75">
      <c r="A165" t="s">
        <v>49</v>
      </c>
      <c s="34" t="s">
        <v>194</v>
      </c>
      <c s="34" t="s">
        <v>422</v>
      </c>
      <c s="35" t="s">
        <v>5</v>
      </c>
      <c s="6" t="s">
        <v>423</v>
      </c>
      <c s="36" t="s">
        <v>80</v>
      </c>
      <c s="37">
        <v>9</v>
      </c>
      <c s="36">
        <v>0</v>
      </c>
      <c s="36">
        <f>ROUND(G165*H165,6)</f>
      </c>
      <c r="L165" s="38">
        <v>0</v>
      </c>
      <c s="32">
        <f>ROUND(ROUND(L165,2)*ROUND(G165,3),2)</f>
      </c>
      <c s="36" t="s">
        <v>415</v>
      </c>
      <c>
        <f>(M165*21)/100</f>
      </c>
      <c t="s">
        <v>27</v>
      </c>
    </row>
    <row r="166" spans="1:5" ht="12.75">
      <c r="A166" s="35" t="s">
        <v>54</v>
      </c>
      <c r="E166" s="39" t="s">
        <v>5</v>
      </c>
    </row>
    <row r="167" spans="1:5" ht="12.75">
      <c r="A167" s="35" t="s">
        <v>55</v>
      </c>
      <c r="E167" s="40" t="s">
        <v>2504</v>
      </c>
    </row>
    <row r="168" spans="1:5" ht="51">
      <c r="A168" t="s">
        <v>56</v>
      </c>
      <c r="E168" s="39" t="s">
        <v>2721</v>
      </c>
    </row>
    <row r="169" spans="1:16" ht="12.75">
      <c r="A169" t="s">
        <v>49</v>
      </c>
      <c s="34" t="s">
        <v>198</v>
      </c>
      <c s="34" t="s">
        <v>3190</v>
      </c>
      <c s="35" t="s">
        <v>5</v>
      </c>
      <c s="6" t="s">
        <v>3191</v>
      </c>
      <c s="36" t="s">
        <v>65</v>
      </c>
      <c s="37">
        <v>14</v>
      </c>
      <c s="36">
        <v>0</v>
      </c>
      <c s="36">
        <f>ROUND(G169*H169,6)</f>
      </c>
      <c r="L169" s="38">
        <v>0</v>
      </c>
      <c s="32">
        <f>ROUND(ROUND(L169,2)*ROUND(G169,3),2)</f>
      </c>
      <c s="36" t="s">
        <v>415</v>
      </c>
      <c>
        <f>(M169*21)/100</f>
      </c>
      <c t="s">
        <v>27</v>
      </c>
    </row>
    <row r="170" spans="1:5" ht="12.75">
      <c r="A170" s="35" t="s">
        <v>54</v>
      </c>
      <c r="E170" s="39" t="s">
        <v>5</v>
      </c>
    </row>
    <row r="171" spans="1:5" ht="12.75">
      <c r="A171" s="35" t="s">
        <v>55</v>
      </c>
      <c r="E171" s="40" t="s">
        <v>2504</v>
      </c>
    </row>
    <row r="172" spans="1:5" ht="25.5">
      <c r="A172" t="s">
        <v>56</v>
      </c>
      <c r="E172" s="39" t="s">
        <v>3192</v>
      </c>
    </row>
    <row r="173" spans="1:16" ht="25.5">
      <c r="A173" t="s">
        <v>49</v>
      </c>
      <c s="34" t="s">
        <v>202</v>
      </c>
      <c s="34" t="s">
        <v>3193</v>
      </c>
      <c s="35" t="s">
        <v>5</v>
      </c>
      <c s="6" t="s">
        <v>3194</v>
      </c>
      <c s="36" t="s">
        <v>80</v>
      </c>
      <c s="37">
        <v>1</v>
      </c>
      <c s="36">
        <v>0</v>
      </c>
      <c s="36">
        <f>ROUND(G173*H173,6)</f>
      </c>
      <c r="L173" s="38">
        <v>0</v>
      </c>
      <c s="32">
        <f>ROUND(ROUND(L173,2)*ROUND(G173,3),2)</f>
      </c>
      <c s="36" t="s">
        <v>415</v>
      </c>
      <c>
        <f>(M173*21)/100</f>
      </c>
      <c t="s">
        <v>27</v>
      </c>
    </row>
    <row r="174" spans="1:5" ht="12.75">
      <c r="A174" s="35" t="s">
        <v>54</v>
      </c>
      <c r="E174" s="39" t="s">
        <v>5</v>
      </c>
    </row>
    <row r="175" spans="1:5" ht="12.75">
      <c r="A175" s="35" t="s">
        <v>55</v>
      </c>
      <c r="E175" s="40" t="s">
        <v>2504</v>
      </c>
    </row>
    <row r="176" spans="1:5" ht="25.5">
      <c r="A176" t="s">
        <v>56</v>
      </c>
      <c r="E176" s="39" t="s">
        <v>3195</v>
      </c>
    </row>
    <row r="177" spans="1:16" ht="12.75">
      <c r="A177" t="s">
        <v>49</v>
      </c>
      <c s="34" t="s">
        <v>206</v>
      </c>
      <c s="34" t="s">
        <v>3196</v>
      </c>
      <c s="35" t="s">
        <v>5</v>
      </c>
      <c s="6" t="s">
        <v>3197</v>
      </c>
      <c s="36" t="s">
        <v>80</v>
      </c>
      <c s="37">
        <v>2</v>
      </c>
      <c s="36">
        <v>0</v>
      </c>
      <c s="36">
        <f>ROUND(G177*H177,6)</f>
      </c>
      <c r="L177" s="38">
        <v>0</v>
      </c>
      <c s="32">
        <f>ROUND(ROUND(L177,2)*ROUND(G177,3),2)</f>
      </c>
      <c s="36" t="s">
        <v>415</v>
      </c>
      <c>
        <f>(M177*21)/100</f>
      </c>
      <c t="s">
        <v>27</v>
      </c>
    </row>
    <row r="178" spans="1:5" ht="12.75">
      <c r="A178" s="35" t="s">
        <v>54</v>
      </c>
      <c r="E178" s="39" t="s">
        <v>5</v>
      </c>
    </row>
    <row r="179" spans="1:5" ht="12.75">
      <c r="A179" s="35" t="s">
        <v>55</v>
      </c>
      <c r="E179" s="40" t="s">
        <v>2504</v>
      </c>
    </row>
    <row r="180" spans="1:5" ht="38.25">
      <c r="A180" t="s">
        <v>56</v>
      </c>
      <c r="E180" s="39" t="s">
        <v>3198</v>
      </c>
    </row>
    <row r="181" spans="1:13" ht="12.75">
      <c r="A181" t="s">
        <v>46</v>
      </c>
      <c r="C181" s="31" t="s">
        <v>479</v>
      </c>
      <c r="E181" s="33" t="s">
        <v>2524</v>
      </c>
      <c r="J181" s="32">
        <f>0</f>
      </c>
      <c s="32">
        <f>0</f>
      </c>
      <c s="32">
        <f>0+L182+L186+L190+L194+L198+L202+L206+L210+L214+L218+L222+L226+L230+L234+L238+L242+L246+L250+L254+L258+L262+L266+L270+L274+L278+L282</f>
      </c>
      <c s="32">
        <f>0+M182+M186+M190+M194+M198+M202+M206+M210+M214+M218+M222+M226+M230+M234+M238+M242+M246+M250+M254+M258+M262+M266+M270+M274+M278+M282</f>
      </c>
    </row>
    <row r="182" spans="1:16" ht="12.75">
      <c r="A182" t="s">
        <v>49</v>
      </c>
      <c s="34" t="s">
        <v>210</v>
      </c>
      <c s="34" t="s">
        <v>3199</v>
      </c>
      <c s="35" t="s">
        <v>5</v>
      </c>
      <c s="6" t="s">
        <v>3200</v>
      </c>
      <c s="36" t="s">
        <v>65</v>
      </c>
      <c s="37">
        <v>12</v>
      </c>
      <c s="36">
        <v>0</v>
      </c>
      <c s="36">
        <f>ROUND(G182*H182,6)</f>
      </c>
      <c r="L182" s="38">
        <v>0</v>
      </c>
      <c s="32">
        <f>ROUND(ROUND(L182,2)*ROUND(G182,3),2)</f>
      </c>
      <c s="36" t="s">
        <v>415</v>
      </c>
      <c>
        <f>(M182*21)/100</f>
      </c>
      <c t="s">
        <v>27</v>
      </c>
    </row>
    <row r="183" spans="1:5" ht="12.75">
      <c r="A183" s="35" t="s">
        <v>54</v>
      </c>
      <c r="E183" s="39" t="s">
        <v>5</v>
      </c>
    </row>
    <row r="184" spans="1:5" ht="12.75">
      <c r="A184" s="35" t="s">
        <v>55</v>
      </c>
      <c r="E184" s="40" t="s">
        <v>2504</v>
      </c>
    </row>
    <row r="185" spans="1:5" ht="38.25">
      <c r="A185" t="s">
        <v>56</v>
      </c>
      <c r="E185" s="39" t="s">
        <v>2525</v>
      </c>
    </row>
    <row r="186" spans="1:16" ht="12.75">
      <c r="A186" t="s">
        <v>49</v>
      </c>
      <c s="34" t="s">
        <v>214</v>
      </c>
      <c s="34" t="s">
        <v>483</v>
      </c>
      <c s="35" t="s">
        <v>5</v>
      </c>
      <c s="6" t="s">
        <v>484</v>
      </c>
      <c s="36" t="s">
        <v>65</v>
      </c>
      <c s="37">
        <v>205</v>
      </c>
      <c s="36">
        <v>0</v>
      </c>
      <c s="36">
        <f>ROUND(G186*H186,6)</f>
      </c>
      <c r="L186" s="38">
        <v>0</v>
      </c>
      <c s="32">
        <f>ROUND(ROUND(L186,2)*ROUND(G186,3),2)</f>
      </c>
      <c s="36" t="s">
        <v>415</v>
      </c>
      <c>
        <f>(M186*21)/100</f>
      </c>
      <c t="s">
        <v>27</v>
      </c>
    </row>
    <row r="187" spans="1:5" ht="12.75">
      <c r="A187" s="35" t="s">
        <v>54</v>
      </c>
      <c r="E187" s="39" t="s">
        <v>5</v>
      </c>
    </row>
    <row r="188" spans="1:5" ht="12.75">
      <c r="A188" s="35" t="s">
        <v>55</v>
      </c>
      <c r="E188" s="40" t="s">
        <v>2504</v>
      </c>
    </row>
    <row r="189" spans="1:5" ht="38.25">
      <c r="A189" t="s">
        <v>56</v>
      </c>
      <c r="E189" s="39" t="s">
        <v>2525</v>
      </c>
    </row>
    <row r="190" spans="1:16" ht="12.75">
      <c r="A190" t="s">
        <v>49</v>
      </c>
      <c s="34" t="s">
        <v>218</v>
      </c>
      <c s="34" t="s">
        <v>3201</v>
      </c>
      <c s="35" t="s">
        <v>5</v>
      </c>
      <c s="6" t="s">
        <v>3202</v>
      </c>
      <c s="36" t="s">
        <v>65</v>
      </c>
      <c s="37">
        <v>273</v>
      </c>
      <c s="36">
        <v>0</v>
      </c>
      <c s="36">
        <f>ROUND(G190*H190,6)</f>
      </c>
      <c r="L190" s="38">
        <v>0</v>
      </c>
      <c s="32">
        <f>ROUND(ROUND(L190,2)*ROUND(G190,3),2)</f>
      </c>
      <c s="36" t="s">
        <v>415</v>
      </c>
      <c>
        <f>(M190*21)/100</f>
      </c>
      <c t="s">
        <v>27</v>
      </c>
    </row>
    <row r="191" spans="1:5" ht="12.75">
      <c r="A191" s="35" t="s">
        <v>54</v>
      </c>
      <c r="E191" s="39" t="s">
        <v>5</v>
      </c>
    </row>
    <row r="192" spans="1:5" ht="12.75">
      <c r="A192" s="35" t="s">
        <v>55</v>
      </c>
      <c r="E192" s="40" t="s">
        <v>2504</v>
      </c>
    </row>
    <row r="193" spans="1:5" ht="38.25">
      <c r="A193" t="s">
        <v>56</v>
      </c>
      <c r="E193" s="39" t="s">
        <v>2525</v>
      </c>
    </row>
    <row r="194" spans="1:16" ht="12.75">
      <c r="A194" t="s">
        <v>49</v>
      </c>
      <c s="34" t="s">
        <v>222</v>
      </c>
      <c s="34" t="s">
        <v>3203</v>
      </c>
      <c s="35" t="s">
        <v>5</v>
      </c>
      <c s="6" t="s">
        <v>3204</v>
      </c>
      <c s="36" t="s">
        <v>65</v>
      </c>
      <c s="37">
        <v>112</v>
      </c>
      <c s="36">
        <v>0</v>
      </c>
      <c s="36">
        <f>ROUND(G194*H194,6)</f>
      </c>
      <c r="L194" s="38">
        <v>0</v>
      </c>
      <c s="32">
        <f>ROUND(ROUND(L194,2)*ROUND(G194,3),2)</f>
      </c>
      <c s="36" t="s">
        <v>415</v>
      </c>
      <c>
        <f>(M194*21)/100</f>
      </c>
      <c t="s">
        <v>27</v>
      </c>
    </row>
    <row r="195" spans="1:5" ht="12.75">
      <c r="A195" s="35" t="s">
        <v>54</v>
      </c>
      <c r="E195" s="39" t="s">
        <v>5</v>
      </c>
    </row>
    <row r="196" spans="1:5" ht="12.75">
      <c r="A196" s="35" t="s">
        <v>55</v>
      </c>
      <c r="E196" s="40" t="s">
        <v>2504</v>
      </c>
    </row>
    <row r="197" spans="1:5" ht="38.25">
      <c r="A197" t="s">
        <v>56</v>
      </c>
      <c r="E197" s="39" t="s">
        <v>2525</v>
      </c>
    </row>
    <row r="198" spans="1:16" ht="12.75">
      <c r="A198" t="s">
        <v>49</v>
      </c>
      <c s="34" t="s">
        <v>226</v>
      </c>
      <c s="34" t="s">
        <v>2526</v>
      </c>
      <c s="35" t="s">
        <v>5</v>
      </c>
      <c s="6" t="s">
        <v>2527</v>
      </c>
      <c s="36" t="s">
        <v>65</v>
      </c>
      <c s="37">
        <v>280</v>
      </c>
      <c s="36">
        <v>0</v>
      </c>
      <c s="36">
        <f>ROUND(G198*H198,6)</f>
      </c>
      <c r="L198" s="38">
        <v>0</v>
      </c>
      <c s="32">
        <f>ROUND(ROUND(L198,2)*ROUND(G198,3),2)</f>
      </c>
      <c s="36" t="s">
        <v>415</v>
      </c>
      <c>
        <f>(M198*21)/100</f>
      </c>
      <c t="s">
        <v>27</v>
      </c>
    </row>
    <row r="199" spans="1:5" ht="12.75">
      <c r="A199" s="35" t="s">
        <v>54</v>
      </c>
      <c r="E199" s="39" t="s">
        <v>5</v>
      </c>
    </row>
    <row r="200" spans="1:5" ht="12.75">
      <c r="A200" s="35" t="s">
        <v>55</v>
      </c>
      <c r="E200" s="40" t="s">
        <v>2504</v>
      </c>
    </row>
    <row r="201" spans="1:5" ht="38.25">
      <c r="A201" t="s">
        <v>56</v>
      </c>
      <c r="E201" s="39" t="s">
        <v>2525</v>
      </c>
    </row>
    <row r="202" spans="1:16" ht="12.75">
      <c r="A202" t="s">
        <v>49</v>
      </c>
      <c s="34" t="s">
        <v>230</v>
      </c>
      <c s="34" t="s">
        <v>431</v>
      </c>
      <c s="35" t="s">
        <v>5</v>
      </c>
      <c s="6" t="s">
        <v>432</v>
      </c>
      <c s="36" t="s">
        <v>65</v>
      </c>
      <c s="37">
        <v>1218</v>
      </c>
      <c s="36">
        <v>0</v>
      </c>
      <c s="36">
        <f>ROUND(G202*H202,6)</f>
      </c>
      <c r="L202" s="38">
        <v>0</v>
      </c>
      <c s="32">
        <f>ROUND(ROUND(L202,2)*ROUND(G202,3),2)</f>
      </c>
      <c s="36" t="s">
        <v>415</v>
      </c>
      <c>
        <f>(M202*21)/100</f>
      </c>
      <c t="s">
        <v>27</v>
      </c>
    </row>
    <row r="203" spans="1:5" ht="12.75">
      <c r="A203" s="35" t="s">
        <v>54</v>
      </c>
      <c r="E203" s="39" t="s">
        <v>5</v>
      </c>
    </row>
    <row r="204" spans="1:5" ht="12.75">
      <c r="A204" s="35" t="s">
        <v>55</v>
      </c>
      <c r="E204" s="40" t="s">
        <v>2504</v>
      </c>
    </row>
    <row r="205" spans="1:5" ht="38.25">
      <c r="A205" t="s">
        <v>56</v>
      </c>
      <c r="E205" s="39" t="s">
        <v>2525</v>
      </c>
    </row>
    <row r="206" spans="1:16" ht="12.75">
      <c r="A206" t="s">
        <v>49</v>
      </c>
      <c s="34" t="s">
        <v>234</v>
      </c>
      <c s="34" t="s">
        <v>3205</v>
      </c>
      <c s="35" t="s">
        <v>5</v>
      </c>
      <c s="6" t="s">
        <v>3206</v>
      </c>
      <c s="36" t="s">
        <v>65</v>
      </c>
      <c s="37">
        <v>156</v>
      </c>
      <c s="36">
        <v>0</v>
      </c>
      <c s="36">
        <f>ROUND(G206*H206,6)</f>
      </c>
      <c r="L206" s="38">
        <v>0</v>
      </c>
      <c s="32">
        <f>ROUND(ROUND(L206,2)*ROUND(G206,3),2)</f>
      </c>
      <c s="36" t="s">
        <v>415</v>
      </c>
      <c>
        <f>(M206*21)/100</f>
      </c>
      <c t="s">
        <v>27</v>
      </c>
    </row>
    <row r="207" spans="1:5" ht="12.75">
      <c r="A207" s="35" t="s">
        <v>54</v>
      </c>
      <c r="E207" s="39" t="s">
        <v>5</v>
      </c>
    </row>
    <row r="208" spans="1:5" ht="12.75">
      <c r="A208" s="35" t="s">
        <v>55</v>
      </c>
      <c r="E208" s="40" t="s">
        <v>2504</v>
      </c>
    </row>
    <row r="209" spans="1:5" ht="38.25">
      <c r="A209" t="s">
        <v>56</v>
      </c>
      <c r="E209" s="39" t="s">
        <v>2525</v>
      </c>
    </row>
    <row r="210" spans="1:16" ht="12.75">
      <c r="A210" t="s">
        <v>49</v>
      </c>
      <c s="34" t="s">
        <v>238</v>
      </c>
      <c s="34" t="s">
        <v>3207</v>
      </c>
      <c s="35" t="s">
        <v>5</v>
      </c>
      <c s="6" t="s">
        <v>3208</v>
      </c>
      <c s="36" t="s">
        <v>65</v>
      </c>
      <c s="37">
        <v>55</v>
      </c>
      <c s="36">
        <v>0</v>
      </c>
      <c s="36">
        <f>ROUND(G210*H210,6)</f>
      </c>
      <c r="L210" s="38">
        <v>0</v>
      </c>
      <c s="32">
        <f>ROUND(ROUND(L210,2)*ROUND(G210,3),2)</f>
      </c>
      <c s="36" t="s">
        <v>415</v>
      </c>
      <c>
        <f>(M210*21)/100</f>
      </c>
      <c t="s">
        <v>27</v>
      </c>
    </row>
    <row r="211" spans="1:5" ht="12.75">
      <c r="A211" s="35" t="s">
        <v>54</v>
      </c>
      <c r="E211" s="39" t="s">
        <v>5</v>
      </c>
    </row>
    <row r="212" spans="1:5" ht="12.75">
      <c r="A212" s="35" t="s">
        <v>55</v>
      </c>
      <c r="E212" s="40" t="s">
        <v>2504</v>
      </c>
    </row>
    <row r="213" spans="1:5" ht="38.25">
      <c r="A213" t="s">
        <v>56</v>
      </c>
      <c r="E213" s="39" t="s">
        <v>2525</v>
      </c>
    </row>
    <row r="214" spans="1:16" ht="12.75">
      <c r="A214" t="s">
        <v>49</v>
      </c>
      <c s="34" t="s">
        <v>242</v>
      </c>
      <c s="34" t="s">
        <v>3209</v>
      </c>
      <c s="35" t="s">
        <v>5</v>
      </c>
      <c s="6" t="s">
        <v>3210</v>
      </c>
      <c s="36" t="s">
        <v>65</v>
      </c>
      <c s="37">
        <v>240</v>
      </c>
      <c s="36">
        <v>0</v>
      </c>
      <c s="36">
        <f>ROUND(G214*H214,6)</f>
      </c>
      <c r="L214" s="38">
        <v>0</v>
      </c>
      <c s="32">
        <f>ROUND(ROUND(L214,2)*ROUND(G214,3),2)</f>
      </c>
      <c s="36" t="s">
        <v>415</v>
      </c>
      <c>
        <f>(M214*21)/100</f>
      </c>
      <c t="s">
        <v>27</v>
      </c>
    </row>
    <row r="215" spans="1:5" ht="12.75">
      <c r="A215" s="35" t="s">
        <v>54</v>
      </c>
      <c r="E215" s="39" t="s">
        <v>5</v>
      </c>
    </row>
    <row r="216" spans="1:5" ht="12.75">
      <c r="A216" s="35" t="s">
        <v>55</v>
      </c>
      <c r="E216" s="40" t="s">
        <v>2504</v>
      </c>
    </row>
    <row r="217" spans="1:5" ht="38.25">
      <c r="A217" t="s">
        <v>56</v>
      </c>
      <c r="E217" s="39" t="s">
        <v>2525</v>
      </c>
    </row>
    <row r="218" spans="1:16" ht="12.75">
      <c r="A218" t="s">
        <v>49</v>
      </c>
      <c s="34" t="s">
        <v>246</v>
      </c>
      <c s="34" t="s">
        <v>3211</v>
      </c>
      <c s="35" t="s">
        <v>5</v>
      </c>
      <c s="6" t="s">
        <v>3212</v>
      </c>
      <c s="36" t="s">
        <v>65</v>
      </c>
      <c s="37">
        <v>741</v>
      </c>
      <c s="36">
        <v>0</v>
      </c>
      <c s="36">
        <f>ROUND(G218*H218,6)</f>
      </c>
      <c r="L218" s="38">
        <v>0</v>
      </c>
      <c s="32">
        <f>ROUND(ROUND(L218,2)*ROUND(G218,3),2)</f>
      </c>
      <c s="36" t="s">
        <v>415</v>
      </c>
      <c>
        <f>(M218*21)/100</f>
      </c>
      <c t="s">
        <v>27</v>
      </c>
    </row>
    <row r="219" spans="1:5" ht="12.75">
      <c r="A219" s="35" t="s">
        <v>54</v>
      </c>
      <c r="E219" s="39" t="s">
        <v>5</v>
      </c>
    </row>
    <row r="220" spans="1:5" ht="12.75">
      <c r="A220" s="35" t="s">
        <v>55</v>
      </c>
      <c r="E220" s="40" t="s">
        <v>2504</v>
      </c>
    </row>
    <row r="221" spans="1:5" ht="38.25">
      <c r="A221" t="s">
        <v>56</v>
      </c>
      <c r="E221" s="39" t="s">
        <v>2525</v>
      </c>
    </row>
    <row r="222" spans="1:16" ht="12.75">
      <c r="A222" t="s">
        <v>49</v>
      </c>
      <c s="34" t="s">
        <v>250</v>
      </c>
      <c s="34" t="s">
        <v>3213</v>
      </c>
      <c s="35" t="s">
        <v>5</v>
      </c>
      <c s="6" t="s">
        <v>3214</v>
      </c>
      <c s="36" t="s">
        <v>65</v>
      </c>
      <c s="37">
        <v>56</v>
      </c>
      <c s="36">
        <v>0</v>
      </c>
      <c s="36">
        <f>ROUND(G222*H222,6)</f>
      </c>
      <c r="L222" s="38">
        <v>0</v>
      </c>
      <c s="32">
        <f>ROUND(ROUND(L222,2)*ROUND(G222,3),2)</f>
      </c>
      <c s="36" t="s">
        <v>415</v>
      </c>
      <c>
        <f>(M222*21)/100</f>
      </c>
      <c t="s">
        <v>27</v>
      </c>
    </row>
    <row r="223" spans="1:5" ht="12.75">
      <c r="A223" s="35" t="s">
        <v>54</v>
      </c>
      <c r="E223" s="39" t="s">
        <v>5</v>
      </c>
    </row>
    <row r="224" spans="1:5" ht="12.75">
      <c r="A224" s="35" t="s">
        <v>55</v>
      </c>
      <c r="E224" s="40" t="s">
        <v>2504</v>
      </c>
    </row>
    <row r="225" spans="1:5" ht="38.25">
      <c r="A225" t="s">
        <v>56</v>
      </c>
      <c r="E225" s="39" t="s">
        <v>3215</v>
      </c>
    </row>
    <row r="226" spans="1:16" ht="12.75">
      <c r="A226" t="s">
        <v>49</v>
      </c>
      <c s="34" t="s">
        <v>254</v>
      </c>
      <c s="34" t="s">
        <v>3216</v>
      </c>
      <c s="35" t="s">
        <v>5</v>
      </c>
      <c s="6" t="s">
        <v>3217</v>
      </c>
      <c s="36" t="s">
        <v>65</v>
      </c>
      <c s="37">
        <v>20</v>
      </c>
      <c s="36">
        <v>0</v>
      </c>
      <c s="36">
        <f>ROUND(G226*H226,6)</f>
      </c>
      <c r="L226" s="38">
        <v>0</v>
      </c>
      <c s="32">
        <f>ROUND(ROUND(L226,2)*ROUND(G226,3),2)</f>
      </c>
      <c s="36" t="s">
        <v>415</v>
      </c>
      <c>
        <f>(M226*21)/100</f>
      </c>
      <c t="s">
        <v>27</v>
      </c>
    </row>
    <row r="227" spans="1:5" ht="12.75">
      <c r="A227" s="35" t="s">
        <v>54</v>
      </c>
      <c r="E227" s="39" t="s">
        <v>5</v>
      </c>
    </row>
    <row r="228" spans="1:5" ht="12.75">
      <c r="A228" s="35" t="s">
        <v>55</v>
      </c>
      <c r="E228" s="40" t="s">
        <v>2504</v>
      </c>
    </row>
    <row r="229" spans="1:5" ht="38.25">
      <c r="A229" t="s">
        <v>56</v>
      </c>
      <c r="E229" s="39" t="s">
        <v>3215</v>
      </c>
    </row>
    <row r="230" spans="1:16" ht="12.75">
      <c r="A230" t="s">
        <v>49</v>
      </c>
      <c s="34" t="s">
        <v>258</v>
      </c>
      <c s="34" t="s">
        <v>485</v>
      </c>
      <c s="35" t="s">
        <v>5</v>
      </c>
      <c s="6" t="s">
        <v>486</v>
      </c>
      <c s="36" t="s">
        <v>65</v>
      </c>
      <c s="37">
        <v>60</v>
      </c>
      <c s="36">
        <v>0</v>
      </c>
      <c s="36">
        <f>ROUND(G230*H230,6)</f>
      </c>
      <c r="L230" s="38">
        <v>0</v>
      </c>
      <c s="32">
        <f>ROUND(ROUND(L230,2)*ROUND(G230,3),2)</f>
      </c>
      <c s="36" t="s">
        <v>415</v>
      </c>
      <c>
        <f>(M230*21)/100</f>
      </c>
      <c t="s">
        <v>27</v>
      </c>
    </row>
    <row r="231" spans="1:5" ht="12.75">
      <c r="A231" s="35" t="s">
        <v>54</v>
      </c>
      <c r="E231" s="39" t="s">
        <v>5</v>
      </c>
    </row>
    <row r="232" spans="1:5" ht="12.75">
      <c r="A232" s="35" t="s">
        <v>55</v>
      </c>
      <c r="E232" s="40" t="s">
        <v>2504</v>
      </c>
    </row>
    <row r="233" spans="1:5" ht="38.25">
      <c r="A233" t="s">
        <v>56</v>
      </c>
      <c r="E233" s="39" t="s">
        <v>3215</v>
      </c>
    </row>
    <row r="234" spans="1:16" ht="25.5">
      <c r="A234" t="s">
        <v>49</v>
      </c>
      <c s="34" t="s">
        <v>262</v>
      </c>
      <c s="34" t="s">
        <v>487</v>
      </c>
      <c s="35" t="s">
        <v>5</v>
      </c>
      <c s="6" t="s">
        <v>488</v>
      </c>
      <c s="36" t="s">
        <v>80</v>
      </c>
      <c s="37">
        <v>4</v>
      </c>
      <c s="36">
        <v>0</v>
      </c>
      <c s="36">
        <f>ROUND(G234*H234,6)</f>
      </c>
      <c r="L234" s="38">
        <v>0</v>
      </c>
      <c s="32">
        <f>ROUND(ROUND(L234,2)*ROUND(G234,3),2)</f>
      </c>
      <c s="36" t="s">
        <v>415</v>
      </c>
      <c>
        <f>(M234*21)/100</f>
      </c>
      <c t="s">
        <v>27</v>
      </c>
    </row>
    <row r="235" spans="1:5" ht="12.75">
      <c r="A235" s="35" t="s">
        <v>54</v>
      </c>
      <c r="E235" s="39" t="s">
        <v>5</v>
      </c>
    </row>
    <row r="236" spans="1:5" ht="12.75">
      <c r="A236" s="35" t="s">
        <v>55</v>
      </c>
      <c r="E236" s="40" t="s">
        <v>2504</v>
      </c>
    </row>
    <row r="237" spans="1:5" ht="38.25">
      <c r="A237" t="s">
        <v>56</v>
      </c>
      <c r="E237" s="39" t="s">
        <v>2528</v>
      </c>
    </row>
    <row r="238" spans="1:16" ht="25.5">
      <c r="A238" t="s">
        <v>49</v>
      </c>
      <c s="34" t="s">
        <v>266</v>
      </c>
      <c s="34" t="s">
        <v>489</v>
      </c>
      <c s="35" t="s">
        <v>5</v>
      </c>
      <c s="6" t="s">
        <v>490</v>
      </c>
      <c s="36" t="s">
        <v>80</v>
      </c>
      <c s="37">
        <v>162</v>
      </c>
      <c s="36">
        <v>0</v>
      </c>
      <c s="36">
        <f>ROUND(G238*H238,6)</f>
      </c>
      <c r="L238" s="38">
        <v>0</v>
      </c>
      <c s="32">
        <f>ROUND(ROUND(L238,2)*ROUND(G238,3),2)</f>
      </c>
      <c s="36" t="s">
        <v>415</v>
      </c>
      <c>
        <f>(M238*21)/100</f>
      </c>
      <c t="s">
        <v>27</v>
      </c>
    </row>
    <row r="239" spans="1:5" ht="12.75">
      <c r="A239" s="35" t="s">
        <v>54</v>
      </c>
      <c r="E239" s="39" t="s">
        <v>5</v>
      </c>
    </row>
    <row r="240" spans="1:5" ht="12.75">
      <c r="A240" s="35" t="s">
        <v>55</v>
      </c>
      <c r="E240" s="40" t="s">
        <v>2504</v>
      </c>
    </row>
    <row r="241" spans="1:5" ht="38.25">
      <c r="A241" t="s">
        <v>56</v>
      </c>
      <c r="E241" s="39" t="s">
        <v>2528</v>
      </c>
    </row>
    <row r="242" spans="1:16" ht="25.5">
      <c r="A242" t="s">
        <v>49</v>
      </c>
      <c s="34" t="s">
        <v>270</v>
      </c>
      <c s="34" t="s">
        <v>435</v>
      </c>
      <c s="35" t="s">
        <v>5</v>
      </c>
      <c s="6" t="s">
        <v>436</v>
      </c>
      <c s="36" t="s">
        <v>80</v>
      </c>
      <c s="37">
        <v>76</v>
      </c>
      <c s="36">
        <v>0</v>
      </c>
      <c s="36">
        <f>ROUND(G242*H242,6)</f>
      </c>
      <c r="L242" s="38">
        <v>0</v>
      </c>
      <c s="32">
        <f>ROUND(ROUND(L242,2)*ROUND(G242,3),2)</f>
      </c>
      <c s="36" t="s">
        <v>415</v>
      </c>
      <c>
        <f>(M242*21)/100</f>
      </c>
      <c t="s">
        <v>27</v>
      </c>
    </row>
    <row r="243" spans="1:5" ht="12.75">
      <c r="A243" s="35" t="s">
        <v>54</v>
      </c>
      <c r="E243" s="39" t="s">
        <v>5</v>
      </c>
    </row>
    <row r="244" spans="1:5" ht="12.75">
      <c r="A244" s="35" t="s">
        <v>55</v>
      </c>
      <c r="E244" s="40" t="s">
        <v>2504</v>
      </c>
    </row>
    <row r="245" spans="1:5" ht="38.25">
      <c r="A245" t="s">
        <v>56</v>
      </c>
      <c r="E245" s="39" t="s">
        <v>2528</v>
      </c>
    </row>
    <row r="246" spans="1:16" ht="25.5">
      <c r="A246" t="s">
        <v>49</v>
      </c>
      <c s="34" t="s">
        <v>274</v>
      </c>
      <c s="34" t="s">
        <v>3218</v>
      </c>
      <c s="35" t="s">
        <v>5</v>
      </c>
      <c s="6" t="s">
        <v>3219</v>
      </c>
      <c s="36" t="s">
        <v>80</v>
      </c>
      <c s="37">
        <v>17</v>
      </c>
      <c s="36">
        <v>0</v>
      </c>
      <c s="36">
        <f>ROUND(G246*H246,6)</f>
      </c>
      <c r="L246" s="38">
        <v>0</v>
      </c>
      <c s="32">
        <f>ROUND(ROUND(L246,2)*ROUND(G246,3),2)</f>
      </c>
      <c s="36" t="s">
        <v>415</v>
      </c>
      <c>
        <f>(M246*21)/100</f>
      </c>
      <c t="s">
        <v>27</v>
      </c>
    </row>
    <row r="247" spans="1:5" ht="12.75">
      <c r="A247" s="35" t="s">
        <v>54</v>
      </c>
      <c r="E247" s="39" t="s">
        <v>5</v>
      </c>
    </row>
    <row r="248" spans="1:5" ht="12.75">
      <c r="A248" s="35" t="s">
        <v>55</v>
      </c>
      <c r="E248" s="40" t="s">
        <v>2504</v>
      </c>
    </row>
    <row r="249" spans="1:5" ht="38.25">
      <c r="A249" t="s">
        <v>56</v>
      </c>
      <c r="E249" s="39" t="s">
        <v>2528</v>
      </c>
    </row>
    <row r="250" spans="1:16" ht="25.5">
      <c r="A250" t="s">
        <v>49</v>
      </c>
      <c s="34" t="s">
        <v>279</v>
      </c>
      <c s="34" t="s">
        <v>3220</v>
      </c>
      <c s="35" t="s">
        <v>5</v>
      </c>
      <c s="6" t="s">
        <v>1933</v>
      </c>
      <c s="36" t="s">
        <v>80</v>
      </c>
      <c s="37">
        <v>4</v>
      </c>
      <c s="36">
        <v>0</v>
      </c>
      <c s="36">
        <f>ROUND(G250*H250,6)</f>
      </c>
      <c r="L250" s="38">
        <v>0</v>
      </c>
      <c s="32">
        <f>ROUND(ROUND(L250,2)*ROUND(G250,3),2)</f>
      </c>
      <c s="36" t="s">
        <v>415</v>
      </c>
      <c>
        <f>(M250*21)/100</f>
      </c>
      <c t="s">
        <v>27</v>
      </c>
    </row>
    <row r="251" spans="1:5" ht="12.75">
      <c r="A251" s="35" t="s">
        <v>54</v>
      </c>
      <c r="E251" s="39" t="s">
        <v>5</v>
      </c>
    </row>
    <row r="252" spans="1:5" ht="12.75">
      <c r="A252" s="35" t="s">
        <v>55</v>
      </c>
      <c r="E252" s="40" t="s">
        <v>2504</v>
      </c>
    </row>
    <row r="253" spans="1:5" ht="38.25">
      <c r="A253" t="s">
        <v>56</v>
      </c>
      <c r="E253" s="39" t="s">
        <v>2528</v>
      </c>
    </row>
    <row r="254" spans="1:16" ht="25.5">
      <c r="A254" t="s">
        <v>49</v>
      </c>
      <c s="34" t="s">
        <v>283</v>
      </c>
      <c s="34" t="s">
        <v>3221</v>
      </c>
      <c s="35" t="s">
        <v>5</v>
      </c>
      <c s="6" t="s">
        <v>3222</v>
      </c>
      <c s="36" t="s">
        <v>80</v>
      </c>
      <c s="37">
        <v>3</v>
      </c>
      <c s="36">
        <v>0</v>
      </c>
      <c s="36">
        <f>ROUND(G254*H254,6)</f>
      </c>
      <c r="L254" s="38">
        <v>0</v>
      </c>
      <c s="32">
        <f>ROUND(ROUND(L254,2)*ROUND(G254,3),2)</f>
      </c>
      <c s="36" t="s">
        <v>415</v>
      </c>
      <c>
        <f>(M254*21)/100</f>
      </c>
      <c t="s">
        <v>27</v>
      </c>
    </row>
    <row r="255" spans="1:5" ht="12.75">
      <c r="A255" s="35" t="s">
        <v>54</v>
      </c>
      <c r="E255" s="39" t="s">
        <v>5</v>
      </c>
    </row>
    <row r="256" spans="1:5" ht="12.75">
      <c r="A256" s="35" t="s">
        <v>55</v>
      </c>
      <c r="E256" s="40" t="s">
        <v>2504</v>
      </c>
    </row>
    <row r="257" spans="1:5" ht="38.25">
      <c r="A257" t="s">
        <v>56</v>
      </c>
      <c r="E257" s="39" t="s">
        <v>2528</v>
      </c>
    </row>
    <row r="258" spans="1:16" ht="25.5">
      <c r="A258" t="s">
        <v>49</v>
      </c>
      <c s="34" t="s">
        <v>287</v>
      </c>
      <c s="34" t="s">
        <v>3223</v>
      </c>
      <c s="35" t="s">
        <v>5</v>
      </c>
      <c s="6" t="s">
        <v>3224</v>
      </c>
      <c s="36" t="s">
        <v>80</v>
      </c>
      <c s="37">
        <v>2</v>
      </c>
      <c s="36">
        <v>0</v>
      </c>
      <c s="36">
        <f>ROUND(G258*H258,6)</f>
      </c>
      <c r="L258" s="38">
        <v>0</v>
      </c>
      <c s="32">
        <f>ROUND(ROUND(L258,2)*ROUND(G258,3),2)</f>
      </c>
      <c s="36" t="s">
        <v>415</v>
      </c>
      <c>
        <f>(M258*21)/100</f>
      </c>
      <c t="s">
        <v>27</v>
      </c>
    </row>
    <row r="259" spans="1:5" ht="12.75">
      <c r="A259" s="35" t="s">
        <v>54</v>
      </c>
      <c r="E259" s="39" t="s">
        <v>5</v>
      </c>
    </row>
    <row r="260" spans="1:5" ht="12.75">
      <c r="A260" s="35" t="s">
        <v>55</v>
      </c>
      <c r="E260" s="40" t="s">
        <v>2504</v>
      </c>
    </row>
    <row r="261" spans="1:5" ht="38.25">
      <c r="A261" t="s">
        <v>56</v>
      </c>
      <c r="E261" s="39" t="s">
        <v>2528</v>
      </c>
    </row>
    <row r="262" spans="1:16" ht="25.5">
      <c r="A262" t="s">
        <v>49</v>
      </c>
      <c s="34" t="s">
        <v>291</v>
      </c>
      <c s="34" t="s">
        <v>3225</v>
      </c>
      <c s="35" t="s">
        <v>5</v>
      </c>
      <c s="6" t="s">
        <v>3226</v>
      </c>
      <c s="36" t="s">
        <v>80</v>
      </c>
      <c s="37">
        <v>10</v>
      </c>
      <c s="36">
        <v>0</v>
      </c>
      <c s="36">
        <f>ROUND(G262*H262,6)</f>
      </c>
      <c r="L262" s="38">
        <v>0</v>
      </c>
      <c s="32">
        <f>ROUND(ROUND(L262,2)*ROUND(G262,3),2)</f>
      </c>
      <c s="36" t="s">
        <v>415</v>
      </c>
      <c>
        <f>(M262*21)/100</f>
      </c>
      <c t="s">
        <v>27</v>
      </c>
    </row>
    <row r="263" spans="1:5" ht="12.75">
      <c r="A263" s="35" t="s">
        <v>54</v>
      </c>
      <c r="E263" s="39" t="s">
        <v>5</v>
      </c>
    </row>
    <row r="264" spans="1:5" ht="12.75">
      <c r="A264" s="35" t="s">
        <v>55</v>
      </c>
      <c r="E264" s="40" t="s">
        <v>2504</v>
      </c>
    </row>
    <row r="265" spans="1:5" ht="38.25">
      <c r="A265" t="s">
        <v>56</v>
      </c>
      <c r="E265" s="39" t="s">
        <v>2528</v>
      </c>
    </row>
    <row r="266" spans="1:16" ht="25.5">
      <c r="A266" t="s">
        <v>49</v>
      </c>
      <c s="34" t="s">
        <v>295</v>
      </c>
      <c s="34" t="s">
        <v>3227</v>
      </c>
      <c s="35" t="s">
        <v>5</v>
      </c>
      <c s="6" t="s">
        <v>3228</v>
      </c>
      <c s="36" t="s">
        <v>80</v>
      </c>
      <c s="37">
        <v>12</v>
      </c>
      <c s="36">
        <v>0</v>
      </c>
      <c s="36">
        <f>ROUND(G266*H266,6)</f>
      </c>
      <c r="L266" s="38">
        <v>0</v>
      </c>
      <c s="32">
        <f>ROUND(ROUND(L266,2)*ROUND(G266,3),2)</f>
      </c>
      <c s="36" t="s">
        <v>415</v>
      </c>
      <c>
        <f>(M266*21)/100</f>
      </c>
      <c t="s">
        <v>27</v>
      </c>
    </row>
    <row r="267" spans="1:5" ht="12.75">
      <c r="A267" s="35" t="s">
        <v>54</v>
      </c>
      <c r="E267" s="39" t="s">
        <v>5</v>
      </c>
    </row>
    <row r="268" spans="1:5" ht="12.75">
      <c r="A268" s="35" t="s">
        <v>55</v>
      </c>
      <c r="E268" s="40" t="s">
        <v>2504</v>
      </c>
    </row>
    <row r="269" spans="1:5" ht="38.25">
      <c r="A269" t="s">
        <v>56</v>
      </c>
      <c r="E269" s="39" t="s">
        <v>2528</v>
      </c>
    </row>
    <row r="270" spans="1:16" ht="25.5">
      <c r="A270" t="s">
        <v>49</v>
      </c>
      <c s="34" t="s">
        <v>299</v>
      </c>
      <c s="34" t="s">
        <v>3229</v>
      </c>
      <c s="35" t="s">
        <v>5</v>
      </c>
      <c s="6" t="s">
        <v>3230</v>
      </c>
      <c s="36" t="s">
        <v>80</v>
      </c>
      <c s="37">
        <v>2</v>
      </c>
      <c s="36">
        <v>0</v>
      </c>
      <c s="36">
        <f>ROUND(G270*H270,6)</f>
      </c>
      <c r="L270" s="38">
        <v>0</v>
      </c>
      <c s="32">
        <f>ROUND(ROUND(L270,2)*ROUND(G270,3),2)</f>
      </c>
      <c s="36" t="s">
        <v>415</v>
      </c>
      <c>
        <f>(M270*21)/100</f>
      </c>
      <c t="s">
        <v>27</v>
      </c>
    </row>
    <row r="271" spans="1:5" ht="12.75">
      <c r="A271" s="35" t="s">
        <v>54</v>
      </c>
      <c r="E271" s="39" t="s">
        <v>5</v>
      </c>
    </row>
    <row r="272" spans="1:5" ht="12.75">
      <c r="A272" s="35" t="s">
        <v>55</v>
      </c>
      <c r="E272" s="40" t="s">
        <v>2504</v>
      </c>
    </row>
    <row r="273" spans="1:5" ht="38.25">
      <c r="A273" t="s">
        <v>56</v>
      </c>
      <c r="E273" s="39" t="s">
        <v>2528</v>
      </c>
    </row>
    <row r="274" spans="1:16" ht="12.75">
      <c r="A274" t="s">
        <v>49</v>
      </c>
      <c s="34" t="s">
        <v>303</v>
      </c>
      <c s="34" t="s">
        <v>3126</v>
      </c>
      <c s="35" t="s">
        <v>5</v>
      </c>
      <c s="6" t="s">
        <v>1935</v>
      </c>
      <c s="36" t="s">
        <v>65</v>
      </c>
      <c s="37">
        <v>375</v>
      </c>
      <c s="36">
        <v>0</v>
      </c>
      <c s="36">
        <f>ROUND(G274*H274,6)</f>
      </c>
      <c r="L274" s="38">
        <v>0</v>
      </c>
      <c s="32">
        <f>ROUND(ROUND(L274,2)*ROUND(G274,3),2)</f>
      </c>
      <c s="36" t="s">
        <v>415</v>
      </c>
      <c>
        <f>(M274*21)/100</f>
      </c>
      <c t="s">
        <v>27</v>
      </c>
    </row>
    <row r="275" spans="1:5" ht="12.75">
      <c r="A275" s="35" t="s">
        <v>54</v>
      </c>
      <c r="E275" s="39" t="s">
        <v>5</v>
      </c>
    </row>
    <row r="276" spans="1:5" ht="12.75">
      <c r="A276" s="35" t="s">
        <v>55</v>
      </c>
      <c r="E276" s="40" t="s">
        <v>2504</v>
      </c>
    </row>
    <row r="277" spans="1:5" ht="25.5">
      <c r="A277" t="s">
        <v>56</v>
      </c>
      <c r="E277" s="39" t="s">
        <v>3231</v>
      </c>
    </row>
    <row r="278" spans="1:16" ht="12.75">
      <c r="A278" t="s">
        <v>49</v>
      </c>
      <c s="34" t="s">
        <v>307</v>
      </c>
      <c s="34" t="s">
        <v>439</v>
      </c>
      <c s="35" t="s">
        <v>5</v>
      </c>
      <c s="6" t="s">
        <v>440</v>
      </c>
      <c s="36" t="s">
        <v>65</v>
      </c>
      <c s="37">
        <v>880</v>
      </c>
      <c s="36">
        <v>0</v>
      </c>
      <c s="36">
        <f>ROUND(G278*H278,6)</f>
      </c>
      <c r="L278" s="38">
        <v>0</v>
      </c>
      <c s="32">
        <f>ROUND(ROUND(L278,2)*ROUND(G278,3),2)</f>
      </c>
      <c s="36" t="s">
        <v>415</v>
      </c>
      <c>
        <f>(M278*21)/100</f>
      </c>
      <c t="s">
        <v>27</v>
      </c>
    </row>
    <row r="279" spans="1:5" ht="12.75">
      <c r="A279" s="35" t="s">
        <v>54</v>
      </c>
      <c r="E279" s="39" t="s">
        <v>5</v>
      </c>
    </row>
    <row r="280" spans="1:5" ht="12.75">
      <c r="A280" s="35" t="s">
        <v>55</v>
      </c>
      <c r="E280" s="40" t="s">
        <v>2504</v>
      </c>
    </row>
    <row r="281" spans="1:5" ht="63.75">
      <c r="A281" t="s">
        <v>56</v>
      </c>
      <c r="E281" s="39" t="s">
        <v>3232</v>
      </c>
    </row>
    <row r="282" spans="1:16" ht="12.75">
      <c r="A282" t="s">
        <v>49</v>
      </c>
      <c s="34" t="s">
        <v>311</v>
      </c>
      <c s="34" t="s">
        <v>3233</v>
      </c>
      <c s="35" t="s">
        <v>5</v>
      </c>
      <c s="6" t="s">
        <v>3234</v>
      </c>
      <c s="36" t="s">
        <v>65</v>
      </c>
      <c s="37">
        <v>20</v>
      </c>
      <c s="36">
        <v>0</v>
      </c>
      <c s="36">
        <f>ROUND(G282*H282,6)</f>
      </c>
      <c r="L282" s="38">
        <v>0</v>
      </c>
      <c s="32">
        <f>ROUND(ROUND(L282,2)*ROUND(G282,3),2)</f>
      </c>
      <c s="36" t="s">
        <v>563</v>
      </c>
      <c>
        <f>(M282*21)/100</f>
      </c>
      <c t="s">
        <v>27</v>
      </c>
    </row>
    <row r="283" spans="1:5" ht="12.75">
      <c r="A283" s="35" t="s">
        <v>54</v>
      </c>
      <c r="E283" s="39" t="s">
        <v>5</v>
      </c>
    </row>
    <row r="284" spans="1:5" ht="12.75">
      <c r="A284" s="35" t="s">
        <v>55</v>
      </c>
      <c r="E284" s="40" t="s">
        <v>3111</v>
      </c>
    </row>
    <row r="285" spans="1:5" ht="38.25">
      <c r="A285" t="s">
        <v>56</v>
      </c>
      <c r="E285" s="39" t="s">
        <v>3235</v>
      </c>
    </row>
    <row r="286" spans="1:13" ht="12.75">
      <c r="A286" t="s">
        <v>46</v>
      </c>
      <c r="C286" s="31" t="s">
        <v>2722</v>
      </c>
      <c r="E286" s="33" t="s">
        <v>2723</v>
      </c>
      <c r="J286" s="32">
        <f>0</f>
      </c>
      <c s="32">
        <f>0</f>
      </c>
      <c s="32">
        <f>0+L287+L291+L295+L299+L303+L307+L311+L315+L319+L323+L327+L331+L335+L339+L343+L347+L351+L355+L359+L363</f>
      </c>
      <c s="32">
        <f>0+M287+M291+M295+M299+M303+M307+M311+M315+M319+M323+M327+M331+M335+M339+M343+M347+M351+M355+M359+M363</f>
      </c>
    </row>
    <row r="287" spans="1:16" ht="12.75">
      <c r="A287" t="s">
        <v>49</v>
      </c>
      <c s="34" t="s">
        <v>315</v>
      </c>
      <c s="34" t="s">
        <v>3236</v>
      </c>
      <c s="35" t="s">
        <v>5</v>
      </c>
      <c s="6" t="s">
        <v>3237</v>
      </c>
      <c s="36" t="s">
        <v>80</v>
      </c>
      <c s="37">
        <v>4</v>
      </c>
      <c s="36">
        <v>0</v>
      </c>
      <c s="36">
        <f>ROUND(G287*H287,6)</f>
      </c>
      <c r="L287" s="38">
        <v>0</v>
      </c>
      <c s="32">
        <f>ROUND(ROUND(L287,2)*ROUND(G287,3),2)</f>
      </c>
      <c s="36" t="s">
        <v>415</v>
      </c>
      <c>
        <f>(M287*21)/100</f>
      </c>
      <c t="s">
        <v>27</v>
      </c>
    </row>
    <row r="288" spans="1:5" ht="12.75">
      <c r="A288" s="35" t="s">
        <v>54</v>
      </c>
      <c r="E288" s="39" t="s">
        <v>5</v>
      </c>
    </row>
    <row r="289" spans="1:5" ht="12.75">
      <c r="A289" s="35" t="s">
        <v>55</v>
      </c>
      <c r="E289" s="40" t="s">
        <v>2504</v>
      </c>
    </row>
    <row r="290" spans="1:5" ht="63.75">
      <c r="A290" t="s">
        <v>56</v>
      </c>
      <c r="E290" s="39" t="s">
        <v>3238</v>
      </c>
    </row>
    <row r="291" spans="1:16" ht="25.5">
      <c r="A291" t="s">
        <v>49</v>
      </c>
      <c s="34" t="s">
        <v>320</v>
      </c>
      <c s="34" t="s">
        <v>3239</v>
      </c>
      <c s="35" t="s">
        <v>5</v>
      </c>
      <c s="6" t="s">
        <v>3240</v>
      </c>
      <c s="36" t="s">
        <v>80</v>
      </c>
      <c s="37">
        <v>1</v>
      </c>
      <c s="36">
        <v>0</v>
      </c>
      <c s="36">
        <f>ROUND(G291*H291,6)</f>
      </c>
      <c r="L291" s="38">
        <v>0</v>
      </c>
      <c s="32">
        <f>ROUND(ROUND(L291,2)*ROUND(G291,3),2)</f>
      </c>
      <c s="36" t="s">
        <v>415</v>
      </c>
      <c>
        <f>(M291*21)/100</f>
      </c>
      <c t="s">
        <v>27</v>
      </c>
    </row>
    <row r="292" spans="1:5" ht="12.75">
      <c r="A292" s="35" t="s">
        <v>54</v>
      </c>
      <c r="E292" s="39" t="s">
        <v>5</v>
      </c>
    </row>
    <row r="293" spans="1:5" ht="12.75">
      <c r="A293" s="35" t="s">
        <v>55</v>
      </c>
      <c r="E293" s="40" t="s">
        <v>2504</v>
      </c>
    </row>
    <row r="294" spans="1:5" ht="63.75">
      <c r="A294" t="s">
        <v>56</v>
      </c>
      <c r="E294" s="39" t="s">
        <v>3241</v>
      </c>
    </row>
    <row r="295" spans="1:16" ht="25.5">
      <c r="A295" t="s">
        <v>49</v>
      </c>
      <c s="34" t="s">
        <v>324</v>
      </c>
      <c s="34" t="s">
        <v>3242</v>
      </c>
      <c s="35" t="s">
        <v>5</v>
      </c>
      <c s="6" t="s">
        <v>3243</v>
      </c>
      <c s="36" t="s">
        <v>80</v>
      </c>
      <c s="37">
        <v>1</v>
      </c>
      <c s="36">
        <v>0</v>
      </c>
      <c s="36">
        <f>ROUND(G295*H295,6)</f>
      </c>
      <c r="L295" s="38">
        <v>0</v>
      </c>
      <c s="32">
        <f>ROUND(ROUND(L295,2)*ROUND(G295,3),2)</f>
      </c>
      <c s="36" t="s">
        <v>415</v>
      </c>
      <c>
        <f>(M295*21)/100</f>
      </c>
      <c t="s">
        <v>27</v>
      </c>
    </row>
    <row r="296" spans="1:5" ht="12.75">
      <c r="A296" s="35" t="s">
        <v>54</v>
      </c>
      <c r="E296" s="39" t="s">
        <v>5</v>
      </c>
    </row>
    <row r="297" spans="1:5" ht="12.75">
      <c r="A297" s="35" t="s">
        <v>55</v>
      </c>
      <c r="E297" s="40" t="s">
        <v>2504</v>
      </c>
    </row>
    <row r="298" spans="1:5" ht="38.25">
      <c r="A298" t="s">
        <v>56</v>
      </c>
      <c r="E298" s="39" t="s">
        <v>3244</v>
      </c>
    </row>
    <row r="299" spans="1:16" ht="12.75">
      <c r="A299" t="s">
        <v>49</v>
      </c>
      <c s="34" t="s">
        <v>328</v>
      </c>
      <c s="34" t="s">
        <v>3245</v>
      </c>
      <c s="35" t="s">
        <v>5</v>
      </c>
      <c s="6" t="s">
        <v>3246</v>
      </c>
      <c s="36" t="s">
        <v>80</v>
      </c>
      <c s="37">
        <v>1</v>
      </c>
      <c s="36">
        <v>0</v>
      </c>
      <c s="36">
        <f>ROUND(G299*H299,6)</f>
      </c>
      <c r="L299" s="38">
        <v>0</v>
      </c>
      <c s="32">
        <f>ROUND(ROUND(L299,2)*ROUND(G299,3),2)</f>
      </c>
      <c s="36" t="s">
        <v>415</v>
      </c>
      <c>
        <f>(M299*21)/100</f>
      </c>
      <c t="s">
        <v>27</v>
      </c>
    </row>
    <row r="300" spans="1:5" ht="12.75">
      <c r="A300" s="35" t="s">
        <v>54</v>
      </c>
      <c r="E300" s="39" t="s">
        <v>5</v>
      </c>
    </row>
    <row r="301" spans="1:5" ht="12.75">
      <c r="A301" s="35" t="s">
        <v>55</v>
      </c>
      <c r="E301" s="40" t="s">
        <v>2504</v>
      </c>
    </row>
    <row r="302" spans="1:5" ht="38.25">
      <c r="A302" t="s">
        <v>56</v>
      </c>
      <c r="E302" s="39" t="s">
        <v>3247</v>
      </c>
    </row>
    <row r="303" spans="1:16" ht="25.5">
      <c r="A303" t="s">
        <v>49</v>
      </c>
      <c s="34" t="s">
        <v>333</v>
      </c>
      <c s="34" t="s">
        <v>3248</v>
      </c>
      <c s="35" t="s">
        <v>5</v>
      </c>
      <c s="6" t="s">
        <v>3249</v>
      </c>
      <c s="36" t="s">
        <v>80</v>
      </c>
      <c s="37">
        <v>1</v>
      </c>
      <c s="36">
        <v>0</v>
      </c>
      <c s="36">
        <f>ROUND(G303*H303,6)</f>
      </c>
      <c r="L303" s="38">
        <v>0</v>
      </c>
      <c s="32">
        <f>ROUND(ROUND(L303,2)*ROUND(G303,3),2)</f>
      </c>
      <c s="36" t="s">
        <v>415</v>
      </c>
      <c>
        <f>(M303*21)/100</f>
      </c>
      <c t="s">
        <v>27</v>
      </c>
    </row>
    <row r="304" spans="1:5" ht="12.75">
      <c r="A304" s="35" t="s">
        <v>54</v>
      </c>
      <c r="E304" s="39" t="s">
        <v>5</v>
      </c>
    </row>
    <row r="305" spans="1:5" ht="12.75">
      <c r="A305" s="35" t="s">
        <v>55</v>
      </c>
      <c r="E305" s="40" t="s">
        <v>2504</v>
      </c>
    </row>
    <row r="306" spans="1:5" ht="38.25">
      <c r="A306" t="s">
        <v>56</v>
      </c>
      <c r="E306" s="39" t="s">
        <v>3247</v>
      </c>
    </row>
    <row r="307" spans="1:16" ht="25.5">
      <c r="A307" t="s">
        <v>49</v>
      </c>
      <c s="34" t="s">
        <v>412</v>
      </c>
      <c s="34" t="s">
        <v>3250</v>
      </c>
      <c s="35" t="s">
        <v>5</v>
      </c>
      <c s="6" t="s">
        <v>3251</v>
      </c>
      <c s="36" t="s">
        <v>80</v>
      </c>
      <c s="37">
        <v>1</v>
      </c>
      <c s="36">
        <v>0</v>
      </c>
      <c s="36">
        <f>ROUND(G307*H307,6)</f>
      </c>
      <c r="L307" s="38">
        <v>0</v>
      </c>
      <c s="32">
        <f>ROUND(ROUND(L307,2)*ROUND(G307,3),2)</f>
      </c>
      <c s="36" t="s">
        <v>415</v>
      </c>
      <c>
        <f>(M307*21)/100</f>
      </c>
      <c t="s">
        <v>27</v>
      </c>
    </row>
    <row r="308" spans="1:5" ht="12.75">
      <c r="A308" s="35" t="s">
        <v>54</v>
      </c>
      <c r="E308" s="39" t="s">
        <v>5</v>
      </c>
    </row>
    <row r="309" spans="1:5" ht="12.75">
      <c r="A309" s="35" t="s">
        <v>55</v>
      </c>
      <c r="E309" s="40" t="s">
        <v>2504</v>
      </c>
    </row>
    <row r="310" spans="1:5" ht="38.25">
      <c r="A310" t="s">
        <v>56</v>
      </c>
      <c r="E310" s="39" t="s">
        <v>3252</v>
      </c>
    </row>
    <row r="311" spans="1:16" ht="12.75">
      <c r="A311" t="s">
        <v>49</v>
      </c>
      <c s="34" t="s">
        <v>417</v>
      </c>
      <c s="34" t="s">
        <v>3253</v>
      </c>
      <c s="35" t="s">
        <v>5</v>
      </c>
      <c s="6" t="s">
        <v>3254</v>
      </c>
      <c s="36" t="s">
        <v>80</v>
      </c>
      <c s="37">
        <v>1</v>
      </c>
      <c s="36">
        <v>0</v>
      </c>
      <c s="36">
        <f>ROUND(G311*H311,6)</f>
      </c>
      <c r="L311" s="38">
        <v>0</v>
      </c>
      <c s="32">
        <f>ROUND(ROUND(L311,2)*ROUND(G311,3),2)</f>
      </c>
      <c s="36" t="s">
        <v>415</v>
      </c>
      <c>
        <f>(M311*21)/100</f>
      </c>
      <c t="s">
        <v>27</v>
      </c>
    </row>
    <row r="312" spans="1:5" ht="12.75">
      <c r="A312" s="35" t="s">
        <v>54</v>
      </c>
      <c r="E312" s="39" t="s">
        <v>5</v>
      </c>
    </row>
    <row r="313" spans="1:5" ht="12.75">
      <c r="A313" s="35" t="s">
        <v>55</v>
      </c>
      <c r="E313" s="40" t="s">
        <v>2504</v>
      </c>
    </row>
    <row r="314" spans="1:5" ht="38.25">
      <c r="A314" t="s">
        <v>56</v>
      </c>
      <c r="E314" s="39" t="s">
        <v>3252</v>
      </c>
    </row>
    <row r="315" spans="1:16" ht="25.5">
      <c r="A315" t="s">
        <v>49</v>
      </c>
      <c s="34" t="s">
        <v>421</v>
      </c>
      <c s="34" t="s">
        <v>3255</v>
      </c>
      <c s="35" t="s">
        <v>5</v>
      </c>
      <c s="6" t="s">
        <v>3256</v>
      </c>
      <c s="36" t="s">
        <v>80</v>
      </c>
      <c s="37">
        <v>40</v>
      </c>
      <c s="36">
        <v>0</v>
      </c>
      <c s="36">
        <f>ROUND(G315*H315,6)</f>
      </c>
      <c r="L315" s="38">
        <v>0</v>
      </c>
      <c s="32">
        <f>ROUND(ROUND(L315,2)*ROUND(G315,3),2)</f>
      </c>
      <c s="36" t="s">
        <v>415</v>
      </c>
      <c>
        <f>(M315*21)/100</f>
      </c>
      <c t="s">
        <v>27</v>
      </c>
    </row>
    <row r="316" spans="1:5" ht="12.75">
      <c r="A316" s="35" t="s">
        <v>54</v>
      </c>
      <c r="E316" s="39" t="s">
        <v>5</v>
      </c>
    </row>
    <row r="317" spans="1:5" ht="12.75">
      <c r="A317" s="35" t="s">
        <v>55</v>
      </c>
      <c r="E317" s="40" t="s">
        <v>2504</v>
      </c>
    </row>
    <row r="318" spans="1:5" ht="38.25">
      <c r="A318" t="s">
        <v>56</v>
      </c>
      <c r="E318" s="39" t="s">
        <v>3252</v>
      </c>
    </row>
    <row r="319" spans="1:16" ht="25.5">
      <c r="A319" t="s">
        <v>49</v>
      </c>
      <c s="34" t="s">
        <v>425</v>
      </c>
      <c s="34" t="s">
        <v>3257</v>
      </c>
      <c s="35" t="s">
        <v>5</v>
      </c>
      <c s="6" t="s">
        <v>3258</v>
      </c>
      <c s="36" t="s">
        <v>80</v>
      </c>
      <c s="37">
        <v>17</v>
      </c>
      <c s="36">
        <v>0</v>
      </c>
      <c s="36">
        <f>ROUND(G319*H319,6)</f>
      </c>
      <c r="L319" s="38">
        <v>0</v>
      </c>
      <c s="32">
        <f>ROUND(ROUND(L319,2)*ROUND(G319,3),2)</f>
      </c>
      <c s="36" t="s">
        <v>415</v>
      </c>
      <c>
        <f>(M319*21)/100</f>
      </c>
      <c t="s">
        <v>27</v>
      </c>
    </row>
    <row r="320" spans="1:5" ht="12.75">
      <c r="A320" s="35" t="s">
        <v>54</v>
      </c>
      <c r="E320" s="39" t="s">
        <v>5</v>
      </c>
    </row>
    <row r="321" spans="1:5" ht="12.75">
      <c r="A321" s="35" t="s">
        <v>55</v>
      </c>
      <c r="E321" s="40" t="s">
        <v>2504</v>
      </c>
    </row>
    <row r="322" spans="1:5" ht="38.25">
      <c r="A322" t="s">
        <v>56</v>
      </c>
      <c r="E322" s="39" t="s">
        <v>3252</v>
      </c>
    </row>
    <row r="323" spans="1:16" ht="25.5">
      <c r="A323" t="s">
        <v>49</v>
      </c>
      <c s="34" t="s">
        <v>430</v>
      </c>
      <c s="34" t="s">
        <v>3259</v>
      </c>
      <c s="35" t="s">
        <v>5</v>
      </c>
      <c s="6" t="s">
        <v>3260</v>
      </c>
      <c s="36" t="s">
        <v>80</v>
      </c>
      <c s="37">
        <v>1</v>
      </c>
      <c s="36">
        <v>0</v>
      </c>
      <c s="36">
        <f>ROUND(G323*H323,6)</f>
      </c>
      <c r="L323" s="38">
        <v>0</v>
      </c>
      <c s="32">
        <f>ROUND(ROUND(L323,2)*ROUND(G323,3),2)</f>
      </c>
      <c s="36" t="s">
        <v>415</v>
      </c>
      <c>
        <f>(M323*21)/100</f>
      </c>
      <c t="s">
        <v>27</v>
      </c>
    </row>
    <row r="324" spans="1:5" ht="12.75">
      <c r="A324" s="35" t="s">
        <v>54</v>
      </c>
      <c r="E324" s="39" t="s">
        <v>5</v>
      </c>
    </row>
    <row r="325" spans="1:5" ht="12.75">
      <c r="A325" s="35" t="s">
        <v>55</v>
      </c>
      <c r="E325" s="40" t="s">
        <v>2504</v>
      </c>
    </row>
    <row r="326" spans="1:5" ht="51">
      <c r="A326" t="s">
        <v>56</v>
      </c>
      <c r="E326" s="39" t="s">
        <v>3261</v>
      </c>
    </row>
    <row r="327" spans="1:16" ht="25.5">
      <c r="A327" t="s">
        <v>49</v>
      </c>
      <c s="34" t="s">
        <v>434</v>
      </c>
      <c s="34" t="s">
        <v>3262</v>
      </c>
      <c s="35" t="s">
        <v>5</v>
      </c>
      <c s="6" t="s">
        <v>3263</v>
      </c>
      <c s="36" t="s">
        <v>80</v>
      </c>
      <c s="37">
        <v>1</v>
      </c>
      <c s="36">
        <v>0</v>
      </c>
      <c s="36">
        <f>ROUND(G327*H327,6)</f>
      </c>
      <c r="L327" s="38">
        <v>0</v>
      </c>
      <c s="32">
        <f>ROUND(ROUND(L327,2)*ROUND(G327,3),2)</f>
      </c>
      <c s="36" t="s">
        <v>415</v>
      </c>
      <c>
        <f>(M327*21)/100</f>
      </c>
      <c t="s">
        <v>27</v>
      </c>
    </row>
    <row r="328" spans="1:5" ht="12.75">
      <c r="A328" s="35" t="s">
        <v>54</v>
      </c>
      <c r="E328" s="39" t="s">
        <v>5</v>
      </c>
    </row>
    <row r="329" spans="1:5" ht="12.75">
      <c r="A329" s="35" t="s">
        <v>55</v>
      </c>
      <c r="E329" s="40" t="s">
        <v>2504</v>
      </c>
    </row>
    <row r="330" spans="1:5" ht="51">
      <c r="A330" t="s">
        <v>56</v>
      </c>
      <c r="E330" s="39" t="s">
        <v>3264</v>
      </c>
    </row>
    <row r="331" spans="1:16" ht="25.5">
      <c r="A331" t="s">
        <v>49</v>
      </c>
      <c s="34" t="s">
        <v>438</v>
      </c>
      <c s="34" t="s">
        <v>3265</v>
      </c>
      <c s="35" t="s">
        <v>5</v>
      </c>
      <c s="6" t="s">
        <v>3266</v>
      </c>
      <c s="36" t="s">
        <v>80</v>
      </c>
      <c s="37">
        <v>1</v>
      </c>
      <c s="36">
        <v>0</v>
      </c>
      <c s="36">
        <f>ROUND(G331*H331,6)</f>
      </c>
      <c r="L331" s="38">
        <v>0</v>
      </c>
      <c s="32">
        <f>ROUND(ROUND(L331,2)*ROUND(G331,3),2)</f>
      </c>
      <c s="36" t="s">
        <v>415</v>
      </c>
      <c>
        <f>(M331*21)/100</f>
      </c>
      <c t="s">
        <v>27</v>
      </c>
    </row>
    <row r="332" spans="1:5" ht="12.75">
      <c r="A332" s="35" t="s">
        <v>54</v>
      </c>
      <c r="E332" s="39" t="s">
        <v>5</v>
      </c>
    </row>
    <row r="333" spans="1:5" ht="12.75">
      <c r="A333" s="35" t="s">
        <v>55</v>
      </c>
      <c r="E333" s="40" t="s">
        <v>2504</v>
      </c>
    </row>
    <row r="334" spans="1:5" ht="38.25">
      <c r="A334" t="s">
        <v>56</v>
      </c>
      <c r="E334" s="39" t="s">
        <v>2726</v>
      </c>
    </row>
    <row r="335" spans="1:16" ht="25.5">
      <c r="A335" t="s">
        <v>49</v>
      </c>
      <c s="34" t="s">
        <v>442</v>
      </c>
      <c s="34" t="s">
        <v>1905</v>
      </c>
      <c s="35" t="s">
        <v>5</v>
      </c>
      <c s="6" t="s">
        <v>1906</v>
      </c>
      <c s="36" t="s">
        <v>80</v>
      </c>
      <c s="37">
        <v>1</v>
      </c>
      <c s="36">
        <v>0</v>
      </c>
      <c s="36">
        <f>ROUND(G335*H335,6)</f>
      </c>
      <c r="L335" s="38">
        <v>0</v>
      </c>
      <c s="32">
        <f>ROUND(ROUND(L335,2)*ROUND(G335,3),2)</f>
      </c>
      <c s="36" t="s">
        <v>415</v>
      </c>
      <c>
        <f>(M335*21)/100</f>
      </c>
      <c t="s">
        <v>27</v>
      </c>
    </row>
    <row r="336" spans="1:5" ht="12.75">
      <c r="A336" s="35" t="s">
        <v>54</v>
      </c>
      <c r="E336" s="39" t="s">
        <v>5</v>
      </c>
    </row>
    <row r="337" spans="1:5" ht="12.75">
      <c r="A337" s="35" t="s">
        <v>55</v>
      </c>
      <c r="E337" s="40" t="s">
        <v>2504</v>
      </c>
    </row>
    <row r="338" spans="1:5" ht="38.25">
      <c r="A338" t="s">
        <v>56</v>
      </c>
      <c r="E338" s="39" t="s">
        <v>3267</v>
      </c>
    </row>
    <row r="339" spans="1:16" ht="12.75">
      <c r="A339" t="s">
        <v>49</v>
      </c>
      <c s="34" t="s">
        <v>446</v>
      </c>
      <c s="34" t="s">
        <v>3268</v>
      </c>
      <c s="35" t="s">
        <v>5</v>
      </c>
      <c s="6" t="s">
        <v>3269</v>
      </c>
      <c s="36" t="s">
        <v>80</v>
      </c>
      <c s="37">
        <v>8</v>
      </c>
      <c s="36">
        <v>0</v>
      </c>
      <c s="36">
        <f>ROUND(G339*H339,6)</f>
      </c>
      <c r="L339" s="38">
        <v>0</v>
      </c>
      <c s="32">
        <f>ROUND(ROUND(L339,2)*ROUND(G339,3),2)</f>
      </c>
      <c s="36" t="s">
        <v>415</v>
      </c>
      <c>
        <f>(M339*21)/100</f>
      </c>
      <c t="s">
        <v>27</v>
      </c>
    </row>
    <row r="340" spans="1:5" ht="12.75">
      <c r="A340" s="35" t="s">
        <v>54</v>
      </c>
      <c r="E340" s="39" t="s">
        <v>5</v>
      </c>
    </row>
    <row r="341" spans="1:5" ht="12.75">
      <c r="A341" s="35" t="s">
        <v>55</v>
      </c>
      <c r="E341" s="40" t="s">
        <v>2504</v>
      </c>
    </row>
    <row r="342" spans="1:5" ht="38.25">
      <c r="A342" t="s">
        <v>56</v>
      </c>
      <c r="E342" s="39" t="s">
        <v>3270</v>
      </c>
    </row>
    <row r="343" spans="1:16" ht="25.5">
      <c r="A343" t="s">
        <v>49</v>
      </c>
      <c s="34" t="s">
        <v>450</v>
      </c>
      <c s="34" t="s">
        <v>3271</v>
      </c>
      <c s="35" t="s">
        <v>5</v>
      </c>
      <c s="6" t="s">
        <v>3272</v>
      </c>
      <c s="36" t="s">
        <v>80</v>
      </c>
      <c s="37">
        <v>2</v>
      </c>
      <c s="36">
        <v>0</v>
      </c>
      <c s="36">
        <f>ROUND(G343*H343,6)</f>
      </c>
      <c r="L343" s="38">
        <v>0</v>
      </c>
      <c s="32">
        <f>ROUND(ROUND(L343,2)*ROUND(G343,3),2)</f>
      </c>
      <c s="36" t="s">
        <v>415</v>
      </c>
      <c>
        <f>(M343*21)/100</f>
      </c>
      <c t="s">
        <v>27</v>
      </c>
    </row>
    <row r="344" spans="1:5" ht="12.75">
      <c r="A344" s="35" t="s">
        <v>54</v>
      </c>
      <c r="E344" s="39" t="s">
        <v>5</v>
      </c>
    </row>
    <row r="345" spans="1:5" ht="12.75">
      <c r="A345" s="35" t="s">
        <v>55</v>
      </c>
      <c r="E345" s="40" t="s">
        <v>2504</v>
      </c>
    </row>
    <row r="346" spans="1:5" ht="38.25">
      <c r="A346" t="s">
        <v>56</v>
      </c>
      <c r="E346" s="39" t="s">
        <v>3267</v>
      </c>
    </row>
    <row r="347" spans="1:16" ht="25.5">
      <c r="A347" t="s">
        <v>49</v>
      </c>
      <c s="34" t="s">
        <v>454</v>
      </c>
      <c s="34" t="s">
        <v>3273</v>
      </c>
      <c s="35" t="s">
        <v>5</v>
      </c>
      <c s="6" t="s">
        <v>3274</v>
      </c>
      <c s="36" t="s">
        <v>80</v>
      </c>
      <c s="37">
        <v>1</v>
      </c>
      <c s="36">
        <v>0</v>
      </c>
      <c s="36">
        <f>ROUND(G347*H347,6)</f>
      </c>
      <c r="L347" s="38">
        <v>0</v>
      </c>
      <c s="32">
        <f>ROUND(ROUND(L347,2)*ROUND(G347,3),2)</f>
      </c>
      <c s="36" t="s">
        <v>415</v>
      </c>
      <c>
        <f>(M347*21)/100</f>
      </c>
      <c t="s">
        <v>27</v>
      </c>
    </row>
    <row r="348" spans="1:5" ht="12.75">
      <c r="A348" s="35" t="s">
        <v>54</v>
      </c>
      <c r="E348" s="39" t="s">
        <v>5</v>
      </c>
    </row>
    <row r="349" spans="1:5" ht="12.75">
      <c r="A349" s="35" t="s">
        <v>55</v>
      </c>
      <c r="E349" s="40" t="s">
        <v>2504</v>
      </c>
    </row>
    <row r="350" spans="1:5" ht="38.25">
      <c r="A350" t="s">
        <v>56</v>
      </c>
      <c r="E350" s="39" t="s">
        <v>3270</v>
      </c>
    </row>
    <row r="351" spans="1:16" ht="12.75">
      <c r="A351" t="s">
        <v>49</v>
      </c>
      <c s="34" t="s">
        <v>458</v>
      </c>
      <c s="34" t="s">
        <v>3275</v>
      </c>
      <c s="35" t="s">
        <v>5</v>
      </c>
      <c s="6" t="s">
        <v>3276</v>
      </c>
      <c s="36" t="s">
        <v>80</v>
      </c>
      <c s="37">
        <v>4</v>
      </c>
      <c s="36">
        <v>0</v>
      </c>
      <c s="36">
        <f>ROUND(G351*H351,6)</f>
      </c>
      <c r="L351" s="38">
        <v>0</v>
      </c>
      <c s="32">
        <f>ROUND(ROUND(L351,2)*ROUND(G351,3),2)</f>
      </c>
      <c s="36" t="s">
        <v>415</v>
      </c>
      <c>
        <f>(M351*21)/100</f>
      </c>
      <c t="s">
        <v>27</v>
      </c>
    </row>
    <row r="352" spans="1:5" ht="12.75">
      <c r="A352" s="35" t="s">
        <v>54</v>
      </c>
      <c r="E352" s="39" t="s">
        <v>5</v>
      </c>
    </row>
    <row r="353" spans="1:5" ht="12.75">
      <c r="A353" s="35" t="s">
        <v>55</v>
      </c>
      <c r="E353" s="40" t="s">
        <v>2504</v>
      </c>
    </row>
    <row r="354" spans="1:5" ht="63.75">
      <c r="A354" t="s">
        <v>56</v>
      </c>
      <c r="E354" s="39" t="s">
        <v>3277</v>
      </c>
    </row>
    <row r="355" spans="1:16" ht="12.75">
      <c r="A355" t="s">
        <v>49</v>
      </c>
      <c s="34" t="s">
        <v>3087</v>
      </c>
      <c s="34" t="s">
        <v>3278</v>
      </c>
      <c s="35" t="s">
        <v>5</v>
      </c>
      <c s="6" t="s">
        <v>3279</v>
      </c>
      <c s="36" t="s">
        <v>80</v>
      </c>
      <c s="37">
        <v>1</v>
      </c>
      <c s="36">
        <v>0</v>
      </c>
      <c s="36">
        <f>ROUND(G355*H355,6)</f>
      </c>
      <c r="L355" s="38">
        <v>0</v>
      </c>
      <c s="32">
        <f>ROUND(ROUND(L355,2)*ROUND(G355,3),2)</f>
      </c>
      <c s="36" t="s">
        <v>415</v>
      </c>
      <c>
        <f>(M355*21)/100</f>
      </c>
      <c t="s">
        <v>27</v>
      </c>
    </row>
    <row r="356" spans="1:5" ht="12.75">
      <c r="A356" s="35" t="s">
        <v>54</v>
      </c>
      <c r="E356" s="39" t="s">
        <v>5</v>
      </c>
    </row>
    <row r="357" spans="1:5" ht="12.75">
      <c r="A357" s="35" t="s">
        <v>55</v>
      </c>
      <c r="E357" s="40" t="s">
        <v>2504</v>
      </c>
    </row>
    <row r="358" spans="1:5" ht="63.75">
      <c r="A358" t="s">
        <v>56</v>
      </c>
      <c r="E358" s="39" t="s">
        <v>3277</v>
      </c>
    </row>
    <row r="359" spans="1:16" ht="12.75">
      <c r="A359" t="s">
        <v>49</v>
      </c>
      <c s="34" t="s">
        <v>3091</v>
      </c>
      <c s="34" t="s">
        <v>3280</v>
      </c>
      <c s="35" t="s">
        <v>5</v>
      </c>
      <c s="6" t="s">
        <v>3281</v>
      </c>
      <c s="36" t="s">
        <v>80</v>
      </c>
      <c s="37">
        <v>1</v>
      </c>
      <c s="36">
        <v>0</v>
      </c>
      <c s="36">
        <f>ROUND(G359*H359,6)</f>
      </c>
      <c r="L359" s="38">
        <v>0</v>
      </c>
      <c s="32">
        <f>ROUND(ROUND(L359,2)*ROUND(G359,3),2)</f>
      </c>
      <c s="36" t="s">
        <v>563</v>
      </c>
      <c>
        <f>(M359*21)/100</f>
      </c>
      <c t="s">
        <v>27</v>
      </c>
    </row>
    <row r="360" spans="1:5" ht="12.75">
      <c r="A360" s="35" t="s">
        <v>54</v>
      </c>
      <c r="E360" s="39" t="s">
        <v>5</v>
      </c>
    </row>
    <row r="361" spans="1:5" ht="12.75">
      <c r="A361" s="35" t="s">
        <v>55</v>
      </c>
      <c r="E361" s="40" t="s">
        <v>3111</v>
      </c>
    </row>
    <row r="362" spans="1:5" ht="38.25">
      <c r="A362" t="s">
        <v>56</v>
      </c>
      <c r="E362" s="39" t="s">
        <v>3267</v>
      </c>
    </row>
    <row r="363" spans="1:16" ht="25.5">
      <c r="A363" t="s">
        <v>49</v>
      </c>
      <c s="34" t="s">
        <v>3094</v>
      </c>
      <c s="34" t="s">
        <v>3282</v>
      </c>
      <c s="35" t="s">
        <v>5</v>
      </c>
      <c s="6" t="s">
        <v>3283</v>
      </c>
      <c s="36" t="s">
        <v>80</v>
      </c>
      <c s="37">
        <v>2</v>
      </c>
      <c s="36">
        <v>0</v>
      </c>
      <c s="36">
        <f>ROUND(G363*H363,6)</f>
      </c>
      <c r="L363" s="38">
        <v>0</v>
      </c>
      <c s="32">
        <f>ROUND(ROUND(L363,2)*ROUND(G363,3),2)</f>
      </c>
      <c s="36" t="s">
        <v>563</v>
      </c>
      <c>
        <f>(M363*21)/100</f>
      </c>
      <c t="s">
        <v>27</v>
      </c>
    </row>
    <row r="364" spans="1:5" ht="12.75">
      <c r="A364" s="35" t="s">
        <v>54</v>
      </c>
      <c r="E364" s="39" t="s">
        <v>5</v>
      </c>
    </row>
    <row r="365" spans="1:5" ht="12.75">
      <c r="A365" s="35" t="s">
        <v>55</v>
      </c>
      <c r="E365" s="40" t="s">
        <v>2504</v>
      </c>
    </row>
    <row r="366" spans="1:5" ht="127.5">
      <c r="A366" t="s">
        <v>56</v>
      </c>
      <c r="E366" s="39" t="s">
        <v>3284</v>
      </c>
    </row>
    <row r="367" spans="1:13" ht="12.75">
      <c r="A367" t="s">
        <v>46</v>
      </c>
      <c r="C367" s="31" t="s">
        <v>2727</v>
      </c>
      <c r="E367" s="33" t="s">
        <v>2728</v>
      </c>
      <c r="J367" s="32">
        <f>0</f>
      </c>
      <c s="32">
        <f>0</f>
      </c>
      <c s="32">
        <f>0+L368+L372+L376+L380+L384</f>
      </c>
      <c s="32">
        <f>0+M368+M372+M376+M380+M384</f>
      </c>
    </row>
    <row r="368" spans="1:16" ht="12.75">
      <c r="A368" t="s">
        <v>49</v>
      </c>
      <c s="34" t="s">
        <v>3097</v>
      </c>
      <c s="34" t="s">
        <v>3285</v>
      </c>
      <c s="35" t="s">
        <v>5</v>
      </c>
      <c s="6" t="s">
        <v>3286</v>
      </c>
      <c s="36" t="s">
        <v>80</v>
      </c>
      <c s="37">
        <v>3</v>
      </c>
      <c s="36">
        <v>0</v>
      </c>
      <c s="36">
        <f>ROUND(G368*H368,6)</f>
      </c>
      <c r="L368" s="38">
        <v>0</v>
      </c>
      <c s="32">
        <f>ROUND(ROUND(L368,2)*ROUND(G368,3),2)</f>
      </c>
      <c s="36" t="s">
        <v>415</v>
      </c>
      <c>
        <f>(M368*21)/100</f>
      </c>
      <c t="s">
        <v>27</v>
      </c>
    </row>
    <row r="369" spans="1:5" ht="12.75">
      <c r="A369" s="35" t="s">
        <v>54</v>
      </c>
      <c r="E369" s="39" t="s">
        <v>5</v>
      </c>
    </row>
    <row r="370" spans="1:5" ht="12.75">
      <c r="A370" s="35" t="s">
        <v>55</v>
      </c>
      <c r="E370" s="40" t="s">
        <v>2504</v>
      </c>
    </row>
    <row r="371" spans="1:5" ht="63.75">
      <c r="A371" t="s">
        <v>56</v>
      </c>
      <c r="E371" s="39" t="s">
        <v>3277</v>
      </c>
    </row>
    <row r="372" spans="1:16" ht="12.75">
      <c r="A372" t="s">
        <v>49</v>
      </c>
      <c s="34" t="s">
        <v>3100</v>
      </c>
      <c s="34" t="s">
        <v>2729</v>
      </c>
      <c s="35" t="s">
        <v>5</v>
      </c>
      <c s="6" t="s">
        <v>3287</v>
      </c>
      <c s="36" t="s">
        <v>80</v>
      </c>
      <c s="37">
        <v>1</v>
      </c>
      <c s="36">
        <v>0</v>
      </c>
      <c s="36">
        <f>ROUND(G372*H372,6)</f>
      </c>
      <c r="L372" s="38">
        <v>0</v>
      </c>
      <c s="32">
        <f>ROUND(ROUND(L372,2)*ROUND(G372,3),2)</f>
      </c>
      <c s="36" t="s">
        <v>563</v>
      </c>
      <c>
        <f>(M372*21)/100</f>
      </c>
      <c t="s">
        <v>27</v>
      </c>
    </row>
    <row r="373" spans="1:5" ht="12.75">
      <c r="A373" s="35" t="s">
        <v>54</v>
      </c>
      <c r="E373" s="39" t="s">
        <v>5</v>
      </c>
    </row>
    <row r="374" spans="1:5" ht="12.75">
      <c r="A374" s="35" t="s">
        <v>55</v>
      </c>
      <c r="E374" s="40" t="s">
        <v>3111</v>
      </c>
    </row>
    <row r="375" spans="1:5" ht="76.5">
      <c r="A375" t="s">
        <v>56</v>
      </c>
      <c r="E375" s="39" t="s">
        <v>3288</v>
      </c>
    </row>
    <row r="376" spans="1:16" ht="25.5">
      <c r="A376" t="s">
        <v>49</v>
      </c>
      <c s="34" t="s">
        <v>652</v>
      </c>
      <c s="34" t="s">
        <v>3289</v>
      </c>
      <c s="35" t="s">
        <v>5</v>
      </c>
      <c s="6" t="s">
        <v>3290</v>
      </c>
      <c s="36" t="s">
        <v>80</v>
      </c>
      <c s="37">
        <v>1</v>
      </c>
      <c s="36">
        <v>0</v>
      </c>
      <c s="36">
        <f>ROUND(G376*H376,6)</f>
      </c>
      <c r="L376" s="38">
        <v>0</v>
      </c>
      <c s="32">
        <f>ROUND(ROUND(L376,2)*ROUND(G376,3),2)</f>
      </c>
      <c s="36" t="s">
        <v>563</v>
      </c>
      <c>
        <f>(M376*21)/100</f>
      </c>
      <c t="s">
        <v>27</v>
      </c>
    </row>
    <row r="377" spans="1:5" ht="12.75">
      <c r="A377" s="35" t="s">
        <v>54</v>
      </c>
      <c r="E377" s="39" t="s">
        <v>5</v>
      </c>
    </row>
    <row r="378" spans="1:5" ht="12.75">
      <c r="A378" s="35" t="s">
        <v>55</v>
      </c>
      <c r="E378" s="40" t="s">
        <v>3111</v>
      </c>
    </row>
    <row r="379" spans="1:5" ht="76.5">
      <c r="A379" t="s">
        <v>56</v>
      </c>
      <c r="E379" s="39" t="s">
        <v>3291</v>
      </c>
    </row>
    <row r="380" spans="1:16" ht="12.75">
      <c r="A380" t="s">
        <v>49</v>
      </c>
      <c s="34" t="s">
        <v>3101</v>
      </c>
      <c s="34" t="s">
        <v>3292</v>
      </c>
      <c s="35" t="s">
        <v>5</v>
      </c>
      <c s="6" t="s">
        <v>3293</v>
      </c>
      <c s="36" t="s">
        <v>80</v>
      </c>
      <c s="37">
        <v>1</v>
      </c>
      <c s="36">
        <v>0</v>
      </c>
      <c s="36">
        <f>ROUND(G380*H380,6)</f>
      </c>
      <c r="L380" s="38">
        <v>0</v>
      </c>
      <c s="32">
        <f>ROUND(ROUND(L380,2)*ROUND(G380,3),2)</f>
      </c>
      <c s="36" t="s">
        <v>563</v>
      </c>
      <c>
        <f>(M380*21)/100</f>
      </c>
      <c t="s">
        <v>27</v>
      </c>
    </row>
    <row r="381" spans="1:5" ht="12.75">
      <c r="A381" s="35" t="s">
        <v>54</v>
      </c>
      <c r="E381" s="39" t="s">
        <v>5</v>
      </c>
    </row>
    <row r="382" spans="1:5" ht="12.75">
      <c r="A382" s="35" t="s">
        <v>55</v>
      </c>
      <c r="E382" s="40" t="s">
        <v>2504</v>
      </c>
    </row>
    <row r="383" spans="1:5" ht="76.5">
      <c r="A383" t="s">
        <v>56</v>
      </c>
      <c r="E383" s="39" t="s">
        <v>3294</v>
      </c>
    </row>
    <row r="384" spans="1:16" ht="12.75">
      <c r="A384" t="s">
        <v>49</v>
      </c>
      <c s="34" t="s">
        <v>3104</v>
      </c>
      <c s="34" t="s">
        <v>3295</v>
      </c>
      <c s="35" t="s">
        <v>5</v>
      </c>
      <c s="6" t="s">
        <v>3296</v>
      </c>
      <c s="36" t="s">
        <v>80</v>
      </c>
      <c s="37">
        <v>1</v>
      </c>
      <c s="36">
        <v>0</v>
      </c>
      <c s="36">
        <f>ROUND(G384*H384,6)</f>
      </c>
      <c r="L384" s="38">
        <v>0</v>
      </c>
      <c s="32">
        <f>ROUND(ROUND(L384,2)*ROUND(G384,3),2)</f>
      </c>
      <c s="36" t="s">
        <v>563</v>
      </c>
      <c>
        <f>(M384*21)/100</f>
      </c>
      <c t="s">
        <v>27</v>
      </c>
    </row>
    <row r="385" spans="1:5" ht="12.75">
      <c r="A385" s="35" t="s">
        <v>54</v>
      </c>
      <c r="E385" s="39" t="s">
        <v>5</v>
      </c>
    </row>
    <row r="386" spans="1:5" ht="12.75">
      <c r="A386" s="35" t="s">
        <v>55</v>
      </c>
      <c r="E386" s="40" t="s">
        <v>3111</v>
      </c>
    </row>
    <row r="387" spans="1:5" ht="76.5">
      <c r="A387" t="s">
        <v>56</v>
      </c>
      <c r="E387" s="39" t="s">
        <v>3288</v>
      </c>
    </row>
    <row r="388" spans="1:13" ht="12.75">
      <c r="A388" t="s">
        <v>46</v>
      </c>
      <c r="C388" s="31" t="s">
        <v>496</v>
      </c>
      <c r="E388" s="33" t="s">
        <v>2529</v>
      </c>
      <c r="J388" s="32">
        <f>0</f>
      </c>
      <c s="32">
        <f>0</f>
      </c>
      <c s="32">
        <f>0+L389+L393+L397+L401+L405+L409+L413+L417+L421+L425+L429+L433+L437+L441+L445</f>
      </c>
      <c s="32">
        <f>0+M389+M393+M397+M401+M405+M409+M413+M417+M421+M425+M429+M433+M437+M441+M445</f>
      </c>
    </row>
    <row r="389" spans="1:16" ht="12.75">
      <c r="A389" t="s">
        <v>49</v>
      </c>
      <c s="34" t="s">
        <v>3105</v>
      </c>
      <c s="34" t="s">
        <v>2732</v>
      </c>
      <c s="35" t="s">
        <v>5</v>
      </c>
      <c s="6" t="s">
        <v>2733</v>
      </c>
      <c s="36" t="s">
        <v>80</v>
      </c>
      <c s="37">
        <v>13</v>
      </c>
      <c s="36">
        <v>0</v>
      </c>
      <c s="36">
        <f>ROUND(G389*H389,6)</f>
      </c>
      <c r="L389" s="38">
        <v>0</v>
      </c>
      <c s="32">
        <f>ROUND(ROUND(L389,2)*ROUND(G389,3),2)</f>
      </c>
      <c s="36" t="s">
        <v>415</v>
      </c>
      <c>
        <f>(M389*21)/100</f>
      </c>
      <c t="s">
        <v>27</v>
      </c>
    </row>
    <row r="390" spans="1:5" ht="12.75">
      <c r="A390" s="35" t="s">
        <v>54</v>
      </c>
      <c r="E390" s="39" t="s">
        <v>5</v>
      </c>
    </row>
    <row r="391" spans="1:5" ht="12.75">
      <c r="A391" s="35" t="s">
        <v>55</v>
      </c>
      <c r="E391" s="40" t="s">
        <v>2504</v>
      </c>
    </row>
    <row r="392" spans="1:5" ht="51">
      <c r="A392" t="s">
        <v>56</v>
      </c>
      <c r="E392" s="39" t="s">
        <v>2734</v>
      </c>
    </row>
    <row r="393" spans="1:16" ht="25.5">
      <c r="A393" t="s">
        <v>49</v>
      </c>
      <c s="34" t="s">
        <v>3297</v>
      </c>
      <c s="34" t="s">
        <v>498</v>
      </c>
      <c s="35" t="s">
        <v>5</v>
      </c>
      <c s="6" t="s">
        <v>1946</v>
      </c>
      <c s="36" t="s">
        <v>80</v>
      </c>
      <c s="37">
        <v>1</v>
      </c>
      <c s="36">
        <v>0</v>
      </c>
      <c s="36">
        <f>ROUND(G393*H393,6)</f>
      </c>
      <c r="L393" s="38">
        <v>0</v>
      </c>
      <c s="32">
        <f>ROUND(ROUND(L393,2)*ROUND(G393,3),2)</f>
      </c>
      <c s="36" t="s">
        <v>415</v>
      </c>
      <c>
        <f>(M393*21)/100</f>
      </c>
      <c t="s">
        <v>27</v>
      </c>
    </row>
    <row r="394" spans="1:5" ht="12.75">
      <c r="A394" s="35" t="s">
        <v>54</v>
      </c>
      <c r="E394" s="39" t="s">
        <v>5</v>
      </c>
    </row>
    <row r="395" spans="1:5" ht="12.75">
      <c r="A395" s="35" t="s">
        <v>55</v>
      </c>
      <c r="E395" s="40" t="s">
        <v>2504</v>
      </c>
    </row>
    <row r="396" spans="1:5" ht="63.75">
      <c r="A396" t="s">
        <v>56</v>
      </c>
      <c r="E396" s="39" t="s">
        <v>2532</v>
      </c>
    </row>
    <row r="397" spans="1:16" ht="38.25">
      <c r="A397" t="s">
        <v>49</v>
      </c>
      <c s="34" t="s">
        <v>3298</v>
      </c>
      <c s="34" t="s">
        <v>500</v>
      </c>
      <c s="35" t="s">
        <v>5</v>
      </c>
      <c s="6" t="s">
        <v>1919</v>
      </c>
      <c s="36" t="s">
        <v>80</v>
      </c>
      <c s="37">
        <v>8</v>
      </c>
      <c s="36">
        <v>0</v>
      </c>
      <c s="36">
        <f>ROUND(G397*H397,6)</f>
      </c>
      <c r="L397" s="38">
        <v>0</v>
      </c>
      <c s="32">
        <f>ROUND(ROUND(L397,2)*ROUND(G397,3),2)</f>
      </c>
      <c s="36" t="s">
        <v>415</v>
      </c>
      <c>
        <f>(M397*21)/100</f>
      </c>
      <c t="s">
        <v>27</v>
      </c>
    </row>
    <row r="398" spans="1:5" ht="12.75">
      <c r="A398" s="35" t="s">
        <v>54</v>
      </c>
      <c r="E398" s="39" t="s">
        <v>5</v>
      </c>
    </row>
    <row r="399" spans="1:5" ht="12.75">
      <c r="A399" s="35" t="s">
        <v>55</v>
      </c>
      <c r="E399" s="40" t="s">
        <v>2504</v>
      </c>
    </row>
    <row r="400" spans="1:5" ht="63.75">
      <c r="A400" t="s">
        <v>56</v>
      </c>
      <c r="E400" s="39" t="s">
        <v>2532</v>
      </c>
    </row>
    <row r="401" spans="1:16" ht="25.5">
      <c r="A401" t="s">
        <v>49</v>
      </c>
      <c s="34" t="s">
        <v>3299</v>
      </c>
      <c s="34" t="s">
        <v>502</v>
      </c>
      <c s="35" t="s">
        <v>5</v>
      </c>
      <c s="6" t="s">
        <v>503</v>
      </c>
      <c s="36" t="s">
        <v>80</v>
      </c>
      <c s="37">
        <v>1</v>
      </c>
      <c s="36">
        <v>0</v>
      </c>
      <c s="36">
        <f>ROUND(G401*H401,6)</f>
      </c>
      <c r="L401" s="38">
        <v>0</v>
      </c>
      <c s="32">
        <f>ROUND(ROUND(L401,2)*ROUND(G401,3),2)</f>
      </c>
      <c s="36" t="s">
        <v>415</v>
      </c>
      <c>
        <f>(M401*21)/100</f>
      </c>
      <c t="s">
        <v>27</v>
      </c>
    </row>
    <row r="402" spans="1:5" ht="12.75">
      <c r="A402" s="35" t="s">
        <v>54</v>
      </c>
      <c r="E402" s="39" t="s">
        <v>5</v>
      </c>
    </row>
    <row r="403" spans="1:5" ht="12.75">
      <c r="A403" s="35" t="s">
        <v>55</v>
      </c>
      <c r="E403" s="40" t="s">
        <v>2504</v>
      </c>
    </row>
    <row r="404" spans="1:5" ht="38.25">
      <c r="A404" t="s">
        <v>56</v>
      </c>
      <c r="E404" s="39" t="s">
        <v>2533</v>
      </c>
    </row>
    <row r="405" spans="1:16" ht="12.75">
      <c r="A405" t="s">
        <v>49</v>
      </c>
      <c s="34" t="s">
        <v>3300</v>
      </c>
      <c s="34" t="s">
        <v>2737</v>
      </c>
      <c s="35" t="s">
        <v>5</v>
      </c>
      <c s="6" t="s">
        <v>2738</v>
      </c>
      <c s="36" t="s">
        <v>80</v>
      </c>
      <c s="37">
        <v>1</v>
      </c>
      <c s="36">
        <v>0</v>
      </c>
      <c s="36">
        <f>ROUND(G405*H405,6)</f>
      </c>
      <c r="L405" s="38">
        <v>0</v>
      </c>
      <c s="32">
        <f>ROUND(ROUND(L405,2)*ROUND(G405,3),2)</f>
      </c>
      <c s="36" t="s">
        <v>415</v>
      </c>
      <c>
        <f>(M405*21)/100</f>
      </c>
      <c t="s">
        <v>27</v>
      </c>
    </row>
    <row r="406" spans="1:5" ht="12.75">
      <c r="A406" s="35" t="s">
        <v>54</v>
      </c>
      <c r="E406" s="39" t="s">
        <v>5</v>
      </c>
    </row>
    <row r="407" spans="1:5" ht="12.75">
      <c r="A407" s="35" t="s">
        <v>55</v>
      </c>
      <c r="E407" s="40" t="s">
        <v>2504</v>
      </c>
    </row>
    <row r="408" spans="1:5" ht="38.25">
      <c r="A408" t="s">
        <v>56</v>
      </c>
      <c r="E408" s="39" t="s">
        <v>2535</v>
      </c>
    </row>
    <row r="409" spans="1:16" ht="12.75">
      <c r="A409" t="s">
        <v>49</v>
      </c>
      <c s="34" t="s">
        <v>3301</v>
      </c>
      <c s="34" t="s">
        <v>1947</v>
      </c>
      <c s="35" t="s">
        <v>5</v>
      </c>
      <c s="6" t="s">
        <v>1948</v>
      </c>
      <c s="36" t="s">
        <v>80</v>
      </c>
      <c s="37">
        <v>45</v>
      </c>
      <c s="36">
        <v>0</v>
      </c>
      <c s="36">
        <f>ROUND(G409*H409,6)</f>
      </c>
      <c r="L409" s="38">
        <v>0</v>
      </c>
      <c s="32">
        <f>ROUND(ROUND(L409,2)*ROUND(G409,3),2)</f>
      </c>
      <c s="36" t="s">
        <v>415</v>
      </c>
      <c>
        <f>(M409*21)/100</f>
      </c>
      <c t="s">
        <v>27</v>
      </c>
    </row>
    <row r="410" spans="1:5" ht="12.75">
      <c r="A410" s="35" t="s">
        <v>54</v>
      </c>
      <c r="E410" s="39" t="s">
        <v>5</v>
      </c>
    </row>
    <row r="411" spans="1:5" ht="12.75">
      <c r="A411" s="35" t="s">
        <v>55</v>
      </c>
      <c r="E411" s="40" t="s">
        <v>2504</v>
      </c>
    </row>
    <row r="412" spans="1:5" ht="38.25">
      <c r="A412" t="s">
        <v>56</v>
      </c>
      <c r="E412" s="39" t="s">
        <v>2534</v>
      </c>
    </row>
    <row r="413" spans="1:16" ht="12.75">
      <c r="A413" t="s">
        <v>49</v>
      </c>
      <c s="34" t="s">
        <v>3302</v>
      </c>
      <c s="34" t="s">
        <v>3303</v>
      </c>
      <c s="35" t="s">
        <v>5</v>
      </c>
      <c s="6" t="s">
        <v>3304</v>
      </c>
      <c s="36" t="s">
        <v>80</v>
      </c>
      <c s="37">
        <v>2</v>
      </c>
      <c s="36">
        <v>0</v>
      </c>
      <c s="36">
        <f>ROUND(G413*H413,6)</f>
      </c>
      <c r="L413" s="38">
        <v>0</v>
      </c>
      <c s="32">
        <f>ROUND(ROUND(L413,2)*ROUND(G413,3),2)</f>
      </c>
      <c s="36" t="s">
        <v>415</v>
      </c>
      <c>
        <f>(M413*21)/100</f>
      </c>
      <c t="s">
        <v>27</v>
      </c>
    </row>
    <row r="414" spans="1:5" ht="12.75">
      <c r="A414" s="35" t="s">
        <v>54</v>
      </c>
      <c r="E414" s="39" t="s">
        <v>5</v>
      </c>
    </row>
    <row r="415" spans="1:5" ht="12.75">
      <c r="A415" s="35" t="s">
        <v>55</v>
      </c>
      <c r="E415" s="40" t="s">
        <v>2504</v>
      </c>
    </row>
    <row r="416" spans="1:5" ht="38.25">
      <c r="A416" t="s">
        <v>56</v>
      </c>
      <c r="E416" s="39" t="s">
        <v>2534</v>
      </c>
    </row>
    <row r="417" spans="1:16" ht="12.75">
      <c r="A417" t="s">
        <v>49</v>
      </c>
      <c s="34" t="s">
        <v>3305</v>
      </c>
      <c s="34" t="s">
        <v>3306</v>
      </c>
      <c s="35" t="s">
        <v>5</v>
      </c>
      <c s="6" t="s">
        <v>3307</v>
      </c>
      <c s="36" t="s">
        <v>80</v>
      </c>
      <c s="37">
        <v>11</v>
      </c>
      <c s="36">
        <v>0</v>
      </c>
      <c s="36">
        <f>ROUND(G417*H417,6)</f>
      </c>
      <c r="L417" s="38">
        <v>0</v>
      </c>
      <c s="32">
        <f>ROUND(ROUND(L417,2)*ROUND(G417,3),2)</f>
      </c>
      <c s="36" t="s">
        <v>415</v>
      </c>
      <c>
        <f>(M417*21)/100</f>
      </c>
      <c t="s">
        <v>27</v>
      </c>
    </row>
    <row r="418" spans="1:5" ht="12.75">
      <c r="A418" s="35" t="s">
        <v>54</v>
      </c>
      <c r="E418" s="39" t="s">
        <v>5</v>
      </c>
    </row>
    <row r="419" spans="1:5" ht="12.75">
      <c r="A419" s="35" t="s">
        <v>55</v>
      </c>
      <c r="E419" s="40" t="s">
        <v>2504</v>
      </c>
    </row>
    <row r="420" spans="1:5" ht="38.25">
      <c r="A420" t="s">
        <v>56</v>
      </c>
      <c r="E420" s="39" t="s">
        <v>2534</v>
      </c>
    </row>
    <row r="421" spans="1:16" ht="12.75">
      <c r="A421" t="s">
        <v>49</v>
      </c>
      <c s="34" t="s">
        <v>3308</v>
      </c>
      <c s="34" t="s">
        <v>3309</v>
      </c>
      <c s="35" t="s">
        <v>5</v>
      </c>
      <c s="6" t="s">
        <v>3310</v>
      </c>
      <c s="36" t="s">
        <v>80</v>
      </c>
      <c s="37">
        <v>1</v>
      </c>
      <c s="36">
        <v>0</v>
      </c>
      <c s="36">
        <f>ROUND(G421*H421,6)</f>
      </c>
      <c r="L421" s="38">
        <v>0</v>
      </c>
      <c s="32">
        <f>ROUND(ROUND(L421,2)*ROUND(G421,3),2)</f>
      </c>
      <c s="36" t="s">
        <v>415</v>
      </c>
      <c>
        <f>(M421*21)/100</f>
      </c>
      <c t="s">
        <v>27</v>
      </c>
    </row>
    <row r="422" spans="1:5" ht="12.75">
      <c r="A422" s="35" t="s">
        <v>54</v>
      </c>
      <c r="E422" s="39" t="s">
        <v>5</v>
      </c>
    </row>
    <row r="423" spans="1:5" ht="12.75">
      <c r="A423" s="35" t="s">
        <v>55</v>
      </c>
      <c r="E423" s="40" t="s">
        <v>2504</v>
      </c>
    </row>
    <row r="424" spans="1:5" ht="38.25">
      <c r="A424" t="s">
        <v>56</v>
      </c>
      <c r="E424" s="39" t="s">
        <v>2534</v>
      </c>
    </row>
    <row r="425" spans="1:16" ht="12.75">
      <c r="A425" t="s">
        <v>49</v>
      </c>
      <c s="34" t="s">
        <v>3311</v>
      </c>
      <c s="34" t="s">
        <v>504</v>
      </c>
      <c s="35" t="s">
        <v>5</v>
      </c>
      <c s="6" t="s">
        <v>505</v>
      </c>
      <c s="36" t="s">
        <v>277</v>
      </c>
      <c s="37">
        <v>48</v>
      </c>
      <c s="36">
        <v>0</v>
      </c>
      <c s="36">
        <f>ROUND(G425*H425,6)</f>
      </c>
      <c r="L425" s="38">
        <v>0</v>
      </c>
      <c s="32">
        <f>ROUND(ROUND(L425,2)*ROUND(G425,3),2)</f>
      </c>
      <c s="36" t="s">
        <v>415</v>
      </c>
      <c>
        <f>(M425*21)/100</f>
      </c>
      <c t="s">
        <v>27</v>
      </c>
    </row>
    <row r="426" spans="1:5" ht="12.75">
      <c r="A426" s="35" t="s">
        <v>54</v>
      </c>
      <c r="E426" s="39" t="s">
        <v>5</v>
      </c>
    </row>
    <row r="427" spans="1:5" ht="12.75">
      <c r="A427" s="35" t="s">
        <v>55</v>
      </c>
      <c r="E427" s="40" t="s">
        <v>2504</v>
      </c>
    </row>
    <row r="428" spans="1:5" ht="38.25">
      <c r="A428" t="s">
        <v>56</v>
      </c>
      <c r="E428" s="39" t="s">
        <v>2536</v>
      </c>
    </row>
    <row r="429" spans="1:16" ht="12.75">
      <c r="A429" t="s">
        <v>49</v>
      </c>
      <c s="34" t="s">
        <v>3312</v>
      </c>
      <c s="34" t="s">
        <v>1954</v>
      </c>
      <c s="35" t="s">
        <v>5</v>
      </c>
      <c s="6" t="s">
        <v>1955</v>
      </c>
      <c s="36" t="s">
        <v>277</v>
      </c>
      <c s="37">
        <v>36</v>
      </c>
      <c s="36">
        <v>0</v>
      </c>
      <c s="36">
        <f>ROUND(G429*H429,6)</f>
      </c>
      <c r="L429" s="38">
        <v>0</v>
      </c>
      <c s="32">
        <f>ROUND(ROUND(L429,2)*ROUND(G429,3),2)</f>
      </c>
      <c s="36" t="s">
        <v>415</v>
      </c>
      <c>
        <f>(M429*21)/100</f>
      </c>
      <c t="s">
        <v>27</v>
      </c>
    </row>
    <row r="430" spans="1:5" ht="12.75">
      <c r="A430" s="35" t="s">
        <v>54</v>
      </c>
      <c r="E430" s="39" t="s">
        <v>5</v>
      </c>
    </row>
    <row r="431" spans="1:5" ht="12.75">
      <c r="A431" s="35" t="s">
        <v>55</v>
      </c>
      <c r="E431" s="40" t="s">
        <v>2504</v>
      </c>
    </row>
    <row r="432" spans="1:5" ht="51">
      <c r="A432" t="s">
        <v>56</v>
      </c>
      <c r="E432" s="39" t="s">
        <v>3313</v>
      </c>
    </row>
    <row r="433" spans="1:16" ht="12.75">
      <c r="A433" t="s">
        <v>49</v>
      </c>
      <c s="34" t="s">
        <v>3314</v>
      </c>
      <c s="34" t="s">
        <v>3315</v>
      </c>
      <c s="35" t="s">
        <v>5</v>
      </c>
      <c s="6" t="s">
        <v>3316</v>
      </c>
      <c s="36" t="s">
        <v>277</v>
      </c>
      <c s="37">
        <v>10</v>
      </c>
      <c s="36">
        <v>0</v>
      </c>
      <c s="36">
        <f>ROUND(G433*H433,6)</f>
      </c>
      <c r="L433" s="38">
        <v>0</v>
      </c>
      <c s="32">
        <f>ROUND(ROUND(L433,2)*ROUND(G433,3),2)</f>
      </c>
      <c s="36" t="s">
        <v>415</v>
      </c>
      <c>
        <f>(M433*21)/100</f>
      </c>
      <c t="s">
        <v>27</v>
      </c>
    </row>
    <row r="434" spans="1:5" ht="12.75">
      <c r="A434" s="35" t="s">
        <v>54</v>
      </c>
      <c r="E434" s="39" t="s">
        <v>5</v>
      </c>
    </row>
    <row r="435" spans="1:5" ht="12.75">
      <c r="A435" s="35" t="s">
        <v>55</v>
      </c>
      <c r="E435" s="40" t="s">
        <v>2504</v>
      </c>
    </row>
    <row r="436" spans="1:5" ht="38.25">
      <c r="A436" t="s">
        <v>56</v>
      </c>
      <c r="E436" s="39" t="s">
        <v>3317</v>
      </c>
    </row>
    <row r="437" spans="1:16" ht="12.75">
      <c r="A437" t="s">
        <v>49</v>
      </c>
      <c s="34" t="s">
        <v>3318</v>
      </c>
      <c s="34" t="s">
        <v>1921</v>
      </c>
      <c s="35" t="s">
        <v>5</v>
      </c>
      <c s="6" t="s">
        <v>1922</v>
      </c>
      <c s="36" t="s">
        <v>277</v>
      </c>
      <c s="37">
        <v>24</v>
      </c>
      <c s="36">
        <v>0</v>
      </c>
      <c s="36">
        <f>ROUND(G437*H437,6)</f>
      </c>
      <c r="L437" s="38">
        <v>0</v>
      </c>
      <c s="32">
        <f>ROUND(ROUND(L437,2)*ROUND(G437,3),2)</f>
      </c>
      <c s="36" t="s">
        <v>415</v>
      </c>
      <c>
        <f>(M437*21)/100</f>
      </c>
      <c t="s">
        <v>27</v>
      </c>
    </row>
    <row r="438" spans="1:5" ht="12.75">
      <c r="A438" s="35" t="s">
        <v>54</v>
      </c>
      <c r="E438" s="39" t="s">
        <v>5</v>
      </c>
    </row>
    <row r="439" spans="1:5" ht="12.75">
      <c r="A439" s="35" t="s">
        <v>55</v>
      </c>
      <c r="E439" s="40" t="s">
        <v>2504</v>
      </c>
    </row>
    <row r="440" spans="1:5" ht="38.25">
      <c r="A440" t="s">
        <v>56</v>
      </c>
      <c r="E440" s="39" t="s">
        <v>3319</v>
      </c>
    </row>
    <row r="441" spans="1:16" ht="12.75">
      <c r="A441" t="s">
        <v>49</v>
      </c>
      <c s="34" t="s">
        <v>3320</v>
      </c>
      <c s="34" t="s">
        <v>3321</v>
      </c>
      <c s="35" t="s">
        <v>5</v>
      </c>
      <c s="6" t="s">
        <v>3322</v>
      </c>
      <c s="36" t="s">
        <v>277</v>
      </c>
      <c s="37">
        <v>24</v>
      </c>
      <c s="36">
        <v>0</v>
      </c>
      <c s="36">
        <f>ROUND(G441*H441,6)</f>
      </c>
      <c r="L441" s="38">
        <v>0</v>
      </c>
      <c s="32">
        <f>ROUND(ROUND(L441,2)*ROUND(G441,3),2)</f>
      </c>
      <c s="36" t="s">
        <v>415</v>
      </c>
      <c>
        <f>(M441*21)/100</f>
      </c>
      <c t="s">
        <v>27</v>
      </c>
    </row>
    <row r="442" spans="1:5" ht="12.75">
      <c r="A442" s="35" t="s">
        <v>54</v>
      </c>
      <c r="E442" s="39" t="s">
        <v>5</v>
      </c>
    </row>
    <row r="443" spans="1:5" ht="12.75">
      <c r="A443" s="35" t="s">
        <v>55</v>
      </c>
      <c r="E443" s="40" t="s">
        <v>2504</v>
      </c>
    </row>
    <row r="444" spans="1:5" ht="38.25">
      <c r="A444" t="s">
        <v>56</v>
      </c>
      <c r="E444" s="39" t="s">
        <v>3323</v>
      </c>
    </row>
    <row r="445" spans="1:16" ht="25.5">
      <c r="A445" t="s">
        <v>49</v>
      </c>
      <c s="34" t="s">
        <v>3324</v>
      </c>
      <c s="34" t="s">
        <v>3325</v>
      </c>
      <c s="35" t="s">
        <v>5</v>
      </c>
      <c s="6" t="s">
        <v>3326</v>
      </c>
      <c s="36" t="s">
        <v>277</v>
      </c>
      <c s="37">
        <v>336</v>
      </c>
      <c s="36">
        <v>0</v>
      </c>
      <c s="36">
        <f>ROUND(G445*H445,6)</f>
      </c>
      <c r="L445" s="38">
        <v>0</v>
      </c>
      <c s="32">
        <f>ROUND(ROUND(L445,2)*ROUND(G445,3),2)</f>
      </c>
      <c s="36" t="s">
        <v>563</v>
      </c>
      <c>
        <f>(M445*21)/100</f>
      </c>
      <c t="s">
        <v>27</v>
      </c>
    </row>
    <row r="446" spans="1:5" ht="12.75">
      <c r="A446" s="35" t="s">
        <v>54</v>
      </c>
      <c r="E446" s="39" t="s">
        <v>5</v>
      </c>
    </row>
    <row r="447" spans="1:5" ht="12.75">
      <c r="A447" s="35" t="s">
        <v>55</v>
      </c>
      <c r="E447" s="40" t="s">
        <v>2504</v>
      </c>
    </row>
    <row r="448" spans="1:5" ht="89.25">
      <c r="A448" t="s">
        <v>56</v>
      </c>
      <c r="E448" s="39" t="s">
        <v>3327</v>
      </c>
    </row>
    <row r="449" spans="1:13" ht="12.75">
      <c r="A449" t="s">
        <v>46</v>
      </c>
      <c r="C449" s="31" t="s">
        <v>3328</v>
      </c>
      <c r="E449" s="33" t="s">
        <v>3329</v>
      </c>
      <c r="J449" s="32">
        <f>0</f>
      </c>
      <c s="32">
        <f>0</f>
      </c>
      <c s="32">
        <f>0+L450+L454+L458+L462+L466+L470+L474+L478+L482+L486</f>
      </c>
      <c s="32">
        <f>0+M450+M454+M458+M462+M466+M470+M474+M478+M482+M486</f>
      </c>
    </row>
    <row r="450" spans="1:16" ht="25.5">
      <c r="A450" t="s">
        <v>49</v>
      </c>
      <c s="34" t="s">
        <v>3330</v>
      </c>
      <c s="34" t="s">
        <v>3331</v>
      </c>
      <c s="35" t="s">
        <v>5</v>
      </c>
      <c s="6" t="s">
        <v>3332</v>
      </c>
      <c s="36" t="s">
        <v>80</v>
      </c>
      <c s="37">
        <v>1</v>
      </c>
      <c s="36">
        <v>0</v>
      </c>
      <c s="36">
        <f>ROUND(G450*H450,6)</f>
      </c>
      <c r="L450" s="38">
        <v>0</v>
      </c>
      <c s="32">
        <f>ROUND(ROUND(L450,2)*ROUND(G450,3),2)</f>
      </c>
      <c s="36" t="s">
        <v>415</v>
      </c>
      <c>
        <f>(M450*21)/100</f>
      </c>
      <c t="s">
        <v>27</v>
      </c>
    </row>
    <row r="451" spans="1:5" ht="12.75">
      <c r="A451" s="35" t="s">
        <v>54</v>
      </c>
      <c r="E451" s="39" t="s">
        <v>5</v>
      </c>
    </row>
    <row r="452" spans="1:5" ht="12.75">
      <c r="A452" s="35" t="s">
        <v>55</v>
      </c>
      <c r="E452" s="40" t="s">
        <v>2504</v>
      </c>
    </row>
    <row r="453" spans="1:5" ht="63.75">
      <c r="A453" t="s">
        <v>56</v>
      </c>
      <c r="E453" s="39" t="s">
        <v>3333</v>
      </c>
    </row>
    <row r="454" spans="1:16" ht="25.5">
      <c r="A454" t="s">
        <v>49</v>
      </c>
      <c s="34" t="s">
        <v>3334</v>
      </c>
      <c s="34" t="s">
        <v>3335</v>
      </c>
      <c s="35" t="s">
        <v>5</v>
      </c>
      <c s="6" t="s">
        <v>3336</v>
      </c>
      <c s="36" t="s">
        <v>80</v>
      </c>
      <c s="37">
        <v>1</v>
      </c>
      <c s="36">
        <v>0</v>
      </c>
      <c s="36">
        <f>ROUND(G454*H454,6)</f>
      </c>
      <c r="L454" s="38">
        <v>0</v>
      </c>
      <c s="32">
        <f>ROUND(ROUND(L454,2)*ROUND(G454,3),2)</f>
      </c>
      <c s="36" t="s">
        <v>415</v>
      </c>
      <c>
        <f>(M454*21)/100</f>
      </c>
      <c t="s">
        <v>27</v>
      </c>
    </row>
    <row r="455" spans="1:5" ht="12.75">
      <c r="A455" s="35" t="s">
        <v>54</v>
      </c>
      <c r="E455" s="39" t="s">
        <v>5</v>
      </c>
    </row>
    <row r="456" spans="1:5" ht="12.75">
      <c r="A456" s="35" t="s">
        <v>55</v>
      </c>
      <c r="E456" s="40" t="s">
        <v>2504</v>
      </c>
    </row>
    <row r="457" spans="1:5" ht="63.75">
      <c r="A457" t="s">
        <v>56</v>
      </c>
      <c r="E457" s="39" t="s">
        <v>3333</v>
      </c>
    </row>
    <row r="458" spans="1:16" ht="25.5">
      <c r="A458" t="s">
        <v>49</v>
      </c>
      <c s="34" t="s">
        <v>3337</v>
      </c>
      <c s="34" t="s">
        <v>3338</v>
      </c>
      <c s="35" t="s">
        <v>5</v>
      </c>
      <c s="6" t="s">
        <v>3339</v>
      </c>
      <c s="36" t="s">
        <v>80</v>
      </c>
      <c s="37">
        <v>1</v>
      </c>
      <c s="36">
        <v>0</v>
      </c>
      <c s="36">
        <f>ROUND(G458*H458,6)</f>
      </c>
      <c r="L458" s="38">
        <v>0</v>
      </c>
      <c s="32">
        <f>ROUND(ROUND(L458,2)*ROUND(G458,3),2)</f>
      </c>
      <c s="36" t="s">
        <v>415</v>
      </c>
      <c>
        <f>(M458*21)/100</f>
      </c>
      <c t="s">
        <v>27</v>
      </c>
    </row>
    <row r="459" spans="1:5" ht="12.75">
      <c r="A459" s="35" t="s">
        <v>54</v>
      </c>
      <c r="E459" s="39" t="s">
        <v>5</v>
      </c>
    </row>
    <row r="460" spans="1:5" ht="12.75">
      <c r="A460" s="35" t="s">
        <v>55</v>
      </c>
      <c r="E460" s="40" t="s">
        <v>2504</v>
      </c>
    </row>
    <row r="461" spans="1:5" ht="63.75">
      <c r="A461" t="s">
        <v>56</v>
      </c>
      <c r="E461" s="39" t="s">
        <v>3333</v>
      </c>
    </row>
    <row r="462" spans="1:16" ht="12.75">
      <c r="A462" t="s">
        <v>49</v>
      </c>
      <c s="34" t="s">
        <v>3340</v>
      </c>
      <c s="34" t="s">
        <v>3341</v>
      </c>
      <c s="35" t="s">
        <v>5</v>
      </c>
      <c s="6" t="s">
        <v>3342</v>
      </c>
      <c s="36" t="s">
        <v>80</v>
      </c>
      <c s="37">
        <v>4</v>
      </c>
      <c s="36">
        <v>0</v>
      </c>
      <c s="36">
        <f>ROUND(G462*H462,6)</f>
      </c>
      <c r="L462" s="38">
        <v>0</v>
      </c>
      <c s="32">
        <f>ROUND(ROUND(L462,2)*ROUND(G462,3),2)</f>
      </c>
      <c s="36" t="s">
        <v>415</v>
      </c>
      <c>
        <f>(M462*21)/100</f>
      </c>
      <c t="s">
        <v>27</v>
      </c>
    </row>
    <row r="463" spans="1:5" ht="12.75">
      <c r="A463" s="35" t="s">
        <v>54</v>
      </c>
      <c r="E463" s="39" t="s">
        <v>5</v>
      </c>
    </row>
    <row r="464" spans="1:5" ht="12.75">
      <c r="A464" s="35" t="s">
        <v>55</v>
      </c>
      <c r="E464" s="40" t="s">
        <v>2504</v>
      </c>
    </row>
    <row r="465" spans="1:5" ht="63.75">
      <c r="A465" t="s">
        <v>56</v>
      </c>
      <c r="E465" s="39" t="s">
        <v>3333</v>
      </c>
    </row>
    <row r="466" spans="1:16" ht="25.5">
      <c r="A466" t="s">
        <v>49</v>
      </c>
      <c s="34" t="s">
        <v>3343</v>
      </c>
      <c s="34" t="s">
        <v>3344</v>
      </c>
      <c s="35" t="s">
        <v>5</v>
      </c>
      <c s="6" t="s">
        <v>3345</v>
      </c>
      <c s="36" t="s">
        <v>80</v>
      </c>
      <c s="37">
        <v>2</v>
      </c>
      <c s="36">
        <v>0</v>
      </c>
      <c s="36">
        <f>ROUND(G466*H466,6)</f>
      </c>
      <c r="L466" s="38">
        <v>0</v>
      </c>
      <c s="32">
        <f>ROUND(ROUND(L466,2)*ROUND(G466,3),2)</f>
      </c>
      <c s="36" t="s">
        <v>415</v>
      </c>
      <c>
        <f>(M466*21)/100</f>
      </c>
      <c t="s">
        <v>27</v>
      </c>
    </row>
    <row r="467" spans="1:5" ht="12.75">
      <c r="A467" s="35" t="s">
        <v>54</v>
      </c>
      <c r="E467" s="39" t="s">
        <v>5</v>
      </c>
    </row>
    <row r="468" spans="1:5" ht="12.75">
      <c r="A468" s="35" t="s">
        <v>55</v>
      </c>
      <c r="E468" s="40" t="s">
        <v>2504</v>
      </c>
    </row>
    <row r="469" spans="1:5" ht="63.75">
      <c r="A469" t="s">
        <v>56</v>
      </c>
      <c r="E469" s="39" t="s">
        <v>3333</v>
      </c>
    </row>
    <row r="470" spans="1:16" ht="12.75">
      <c r="A470" t="s">
        <v>49</v>
      </c>
      <c s="34" t="s">
        <v>3346</v>
      </c>
      <c s="34" t="s">
        <v>3347</v>
      </c>
      <c s="35" t="s">
        <v>5</v>
      </c>
      <c s="6" t="s">
        <v>3348</v>
      </c>
      <c s="36" t="s">
        <v>80</v>
      </c>
      <c s="37">
        <v>6</v>
      </c>
      <c s="36">
        <v>0</v>
      </c>
      <c s="36">
        <f>ROUND(G470*H470,6)</f>
      </c>
      <c r="L470" s="38">
        <v>0</v>
      </c>
      <c s="32">
        <f>ROUND(ROUND(L470,2)*ROUND(G470,3),2)</f>
      </c>
      <c s="36" t="s">
        <v>415</v>
      </c>
      <c>
        <f>(M470*21)/100</f>
      </c>
      <c t="s">
        <v>27</v>
      </c>
    </row>
    <row r="471" spans="1:5" ht="12.75">
      <c r="A471" s="35" t="s">
        <v>54</v>
      </c>
      <c r="E471" s="39" t="s">
        <v>5</v>
      </c>
    </row>
    <row r="472" spans="1:5" ht="12.75">
      <c r="A472" s="35" t="s">
        <v>55</v>
      </c>
      <c r="E472" s="40" t="s">
        <v>2504</v>
      </c>
    </row>
    <row r="473" spans="1:5" ht="63.75">
      <c r="A473" t="s">
        <v>56</v>
      </c>
      <c r="E473" s="39" t="s">
        <v>3333</v>
      </c>
    </row>
    <row r="474" spans="1:16" ht="12.75">
      <c r="A474" t="s">
        <v>49</v>
      </c>
      <c s="34" t="s">
        <v>3349</v>
      </c>
      <c s="34" t="s">
        <v>3142</v>
      </c>
      <c s="35" t="s">
        <v>5</v>
      </c>
      <c s="6" t="s">
        <v>3143</v>
      </c>
      <c s="36" t="s">
        <v>80</v>
      </c>
      <c s="37">
        <v>130</v>
      </c>
      <c s="36">
        <v>0</v>
      </c>
      <c s="36">
        <f>ROUND(G474*H474,6)</f>
      </c>
      <c r="L474" s="38">
        <v>0</v>
      </c>
      <c s="32">
        <f>ROUND(ROUND(L474,2)*ROUND(G474,3),2)</f>
      </c>
      <c s="36" t="s">
        <v>415</v>
      </c>
      <c>
        <f>(M474*21)/100</f>
      </c>
      <c t="s">
        <v>27</v>
      </c>
    </row>
    <row r="475" spans="1:5" ht="12.75">
      <c r="A475" s="35" t="s">
        <v>54</v>
      </c>
      <c r="E475" s="39" t="s">
        <v>5</v>
      </c>
    </row>
    <row r="476" spans="1:5" ht="12.75">
      <c r="A476" s="35" t="s">
        <v>55</v>
      </c>
      <c r="E476" s="40" t="s">
        <v>2504</v>
      </c>
    </row>
    <row r="477" spans="1:5" ht="63.75">
      <c r="A477" t="s">
        <v>56</v>
      </c>
      <c r="E477" s="39" t="s">
        <v>3333</v>
      </c>
    </row>
    <row r="478" spans="1:16" ht="12.75">
      <c r="A478" t="s">
        <v>49</v>
      </c>
      <c s="34" t="s">
        <v>3350</v>
      </c>
      <c s="34" t="s">
        <v>3351</v>
      </c>
      <c s="35" t="s">
        <v>5</v>
      </c>
      <c s="6" t="s">
        <v>3352</v>
      </c>
      <c s="36" t="s">
        <v>80</v>
      </c>
      <c s="37">
        <v>2</v>
      </c>
      <c s="36">
        <v>0</v>
      </c>
      <c s="36">
        <f>ROUND(G478*H478,6)</f>
      </c>
      <c r="L478" s="38">
        <v>0</v>
      </c>
      <c s="32">
        <f>ROUND(ROUND(L478,2)*ROUND(G478,3),2)</f>
      </c>
      <c s="36" t="s">
        <v>415</v>
      </c>
      <c>
        <f>(M478*21)/100</f>
      </c>
      <c t="s">
        <v>27</v>
      </c>
    </row>
    <row r="479" spans="1:5" ht="12.75">
      <c r="A479" s="35" t="s">
        <v>54</v>
      </c>
      <c r="E479" s="39" t="s">
        <v>5</v>
      </c>
    </row>
    <row r="480" spans="1:5" ht="12.75">
      <c r="A480" s="35" t="s">
        <v>55</v>
      </c>
      <c r="E480" s="40" t="s">
        <v>2504</v>
      </c>
    </row>
    <row r="481" spans="1:5" ht="63.75">
      <c r="A481" t="s">
        <v>56</v>
      </c>
      <c r="E481" s="39" t="s">
        <v>3277</v>
      </c>
    </row>
    <row r="482" spans="1:16" ht="25.5">
      <c r="A482" t="s">
        <v>49</v>
      </c>
      <c s="34" t="s">
        <v>3353</v>
      </c>
      <c s="34" t="s">
        <v>3354</v>
      </c>
      <c s="35" t="s">
        <v>5</v>
      </c>
      <c s="6" t="s">
        <v>3355</v>
      </c>
      <c s="36" t="s">
        <v>80</v>
      </c>
      <c s="37">
        <v>14</v>
      </c>
      <c s="36">
        <v>0</v>
      </c>
      <c s="36">
        <f>ROUND(G482*H482,6)</f>
      </c>
      <c r="L482" s="38">
        <v>0</v>
      </c>
      <c s="32">
        <f>ROUND(ROUND(L482,2)*ROUND(G482,3),2)</f>
      </c>
      <c s="36" t="s">
        <v>415</v>
      </c>
      <c>
        <f>(M482*21)/100</f>
      </c>
      <c t="s">
        <v>27</v>
      </c>
    </row>
    <row r="483" spans="1:5" ht="12.75">
      <c r="A483" s="35" t="s">
        <v>54</v>
      </c>
      <c r="E483" s="39" t="s">
        <v>5</v>
      </c>
    </row>
    <row r="484" spans="1:5" ht="12.75">
      <c r="A484" s="35" t="s">
        <v>55</v>
      </c>
      <c r="E484" s="40" t="s">
        <v>2504</v>
      </c>
    </row>
    <row r="485" spans="1:5" ht="51">
      <c r="A485" t="s">
        <v>56</v>
      </c>
      <c r="E485" s="39" t="s">
        <v>3356</v>
      </c>
    </row>
    <row r="486" spans="1:16" ht="25.5">
      <c r="A486" t="s">
        <v>49</v>
      </c>
      <c s="34" t="s">
        <v>3357</v>
      </c>
      <c s="34" t="s">
        <v>3144</v>
      </c>
      <c s="35" t="s">
        <v>5</v>
      </c>
      <c s="6" t="s">
        <v>3145</v>
      </c>
      <c s="36" t="s">
        <v>80</v>
      </c>
      <c s="37">
        <v>6</v>
      </c>
      <c s="36">
        <v>0</v>
      </c>
      <c s="36">
        <f>ROUND(G486*H486,6)</f>
      </c>
      <c r="L486" s="38">
        <v>0</v>
      </c>
      <c s="32">
        <f>ROUND(ROUND(L486,2)*ROUND(G486,3),2)</f>
      </c>
      <c s="36" t="s">
        <v>415</v>
      </c>
      <c>
        <f>(M486*21)/100</f>
      </c>
      <c t="s">
        <v>27</v>
      </c>
    </row>
    <row r="487" spans="1:5" ht="12.75">
      <c r="A487" s="35" t="s">
        <v>54</v>
      </c>
      <c r="E487" s="39" t="s">
        <v>5</v>
      </c>
    </row>
    <row r="488" spans="1:5" ht="12.75">
      <c r="A488" s="35" t="s">
        <v>55</v>
      </c>
      <c r="E488" s="40" t="s">
        <v>2504</v>
      </c>
    </row>
    <row r="489" spans="1:5" ht="51">
      <c r="A489" t="s">
        <v>56</v>
      </c>
      <c r="E489" s="39" t="s">
        <v>3356</v>
      </c>
    </row>
    <row r="490" spans="1:13" ht="12.75">
      <c r="A490" t="s">
        <v>46</v>
      </c>
      <c r="C490" s="31" t="s">
        <v>3358</v>
      </c>
      <c r="E490" s="33" t="s">
        <v>3359</v>
      </c>
      <c r="J490" s="32">
        <f>0</f>
      </c>
      <c s="32">
        <f>0</f>
      </c>
      <c s="32">
        <f>0+L491</f>
      </c>
      <c s="32">
        <f>0+M491</f>
      </c>
    </row>
    <row r="491" spans="1:16" ht="12.75">
      <c r="A491" t="s">
        <v>49</v>
      </c>
      <c s="34" t="s">
        <v>3360</v>
      </c>
      <c s="34" t="s">
        <v>3361</v>
      </c>
      <c s="35" t="s">
        <v>5</v>
      </c>
      <c s="6" t="s">
        <v>3362</v>
      </c>
      <c s="36" t="s">
        <v>277</v>
      </c>
      <c s="37">
        <v>12</v>
      </c>
      <c s="36">
        <v>0</v>
      </c>
      <c s="36">
        <f>ROUND(G491*H491,6)</f>
      </c>
      <c r="L491" s="38">
        <v>0</v>
      </c>
      <c s="32">
        <f>ROUND(ROUND(L491,2)*ROUND(G491,3),2)</f>
      </c>
      <c s="36" t="s">
        <v>563</v>
      </c>
      <c>
        <f>(M491*21)/100</f>
      </c>
      <c t="s">
        <v>27</v>
      </c>
    </row>
    <row r="492" spans="1:5" ht="12.75">
      <c r="A492" s="35" t="s">
        <v>54</v>
      </c>
      <c r="E492" s="39" t="s">
        <v>5</v>
      </c>
    </row>
    <row r="493" spans="1:5" ht="12.75">
      <c r="A493" s="35" t="s">
        <v>55</v>
      </c>
      <c r="E493" s="40" t="s">
        <v>2504</v>
      </c>
    </row>
    <row r="494" spans="1:5" ht="89.25">
      <c r="A494" t="s">
        <v>56</v>
      </c>
      <c r="E494" s="39" t="s">
        <v>3363</v>
      </c>
    </row>
    <row r="495" spans="1:13" ht="12.75">
      <c r="A495" t="s">
        <v>46</v>
      </c>
      <c r="C495" s="31" t="s">
        <v>82</v>
      </c>
      <c r="E495" s="33" t="s">
        <v>1415</v>
      </c>
      <c r="J495" s="32">
        <f>0</f>
      </c>
      <c s="32">
        <f>0</f>
      </c>
      <c s="32">
        <f>0+L496</f>
      </c>
      <c s="32">
        <f>0+M496</f>
      </c>
    </row>
    <row r="496" spans="1:16" ht="12.75">
      <c r="A496" t="s">
        <v>49</v>
      </c>
      <c s="34" t="s">
        <v>3364</v>
      </c>
      <c s="34" t="s">
        <v>3365</v>
      </c>
      <c s="35" t="s">
        <v>5</v>
      </c>
      <c s="6" t="s">
        <v>3366</v>
      </c>
      <c s="36" t="s">
        <v>52</v>
      </c>
      <c s="37">
        <v>5</v>
      </c>
      <c s="36">
        <v>0</v>
      </c>
      <c s="36">
        <f>ROUND(G496*H496,6)</f>
      </c>
      <c r="L496" s="38">
        <v>0</v>
      </c>
      <c s="32">
        <f>ROUND(ROUND(L496,2)*ROUND(G496,3),2)</f>
      </c>
      <c s="36" t="s">
        <v>415</v>
      </c>
      <c>
        <f>(M496*21)/100</f>
      </c>
      <c t="s">
        <v>27</v>
      </c>
    </row>
    <row r="497" spans="1:5" ht="12.75">
      <c r="A497" s="35" t="s">
        <v>54</v>
      </c>
      <c r="E497" s="39" t="s">
        <v>5</v>
      </c>
    </row>
    <row r="498" spans="1:5" ht="12.75">
      <c r="A498" s="35" t="s">
        <v>55</v>
      </c>
      <c r="E498" s="40" t="s">
        <v>2504</v>
      </c>
    </row>
    <row r="499" spans="1:5" ht="267.75">
      <c r="A499" t="s">
        <v>56</v>
      </c>
      <c r="E499" s="39" t="s">
        <v>3367</v>
      </c>
    </row>
    <row r="500" spans="1:13" ht="12.75">
      <c r="A500" t="s">
        <v>46</v>
      </c>
      <c r="C500" s="31" t="s">
        <v>86</v>
      </c>
      <c r="E500" s="33" t="s">
        <v>2739</v>
      </c>
      <c r="J500" s="32">
        <f>0</f>
      </c>
      <c s="32">
        <f>0</f>
      </c>
      <c s="32">
        <f>0+L501</f>
      </c>
      <c s="32">
        <f>0+M501</f>
      </c>
    </row>
    <row r="501" spans="1:16" ht="12.75">
      <c r="A501" t="s">
        <v>49</v>
      </c>
      <c s="34" t="s">
        <v>3368</v>
      </c>
      <c s="34" t="s">
        <v>2740</v>
      </c>
      <c s="35" t="s">
        <v>5</v>
      </c>
      <c s="6" t="s">
        <v>2741</v>
      </c>
      <c s="36" t="s">
        <v>52</v>
      </c>
      <c s="37">
        <v>0.2</v>
      </c>
      <c s="36">
        <v>0</v>
      </c>
      <c s="36">
        <f>ROUND(G501*H501,6)</f>
      </c>
      <c r="L501" s="38">
        <v>0</v>
      </c>
      <c s="32">
        <f>ROUND(ROUND(L501,2)*ROUND(G501,3),2)</f>
      </c>
      <c s="36" t="s">
        <v>415</v>
      </c>
      <c>
        <f>(M501*21)/100</f>
      </c>
      <c t="s">
        <v>27</v>
      </c>
    </row>
    <row r="502" spans="1:5" ht="12.75">
      <c r="A502" s="35" t="s">
        <v>54</v>
      </c>
      <c r="E502" s="39" t="s">
        <v>5</v>
      </c>
    </row>
    <row r="503" spans="1:5" ht="12.75">
      <c r="A503" s="35" t="s">
        <v>55</v>
      </c>
      <c r="E503" s="40" t="s">
        <v>2504</v>
      </c>
    </row>
    <row r="504" spans="1:5" ht="76.5">
      <c r="A504" t="s">
        <v>56</v>
      </c>
      <c r="E504" s="39" t="s">
        <v>2742</v>
      </c>
    </row>
    <row r="505" spans="1:13" ht="12.75">
      <c r="A505" t="s">
        <v>46</v>
      </c>
      <c r="C505" s="31" t="s">
        <v>649</v>
      </c>
      <c r="E505" s="33" t="s">
        <v>2348</v>
      </c>
      <c r="J505" s="32">
        <f>0</f>
      </c>
      <c s="32">
        <f>0</f>
      </c>
      <c s="32">
        <f>0+L506+L510+L514+L518+L522+L526</f>
      </c>
      <c s="32">
        <f>0+M506+M510+M514+M518+M522+M526</f>
      </c>
    </row>
    <row r="506" spans="1:16" ht="25.5">
      <c r="A506" t="s">
        <v>49</v>
      </c>
      <c s="34" t="s">
        <v>3369</v>
      </c>
      <c s="34" t="s">
        <v>1727</v>
      </c>
      <c s="35" t="s">
        <v>652</v>
      </c>
      <c s="6" t="s">
        <v>1728</v>
      </c>
      <c s="36" t="s">
        <v>654</v>
      </c>
      <c s="37">
        <v>63</v>
      </c>
      <c s="36">
        <v>0</v>
      </c>
      <c s="36">
        <f>ROUND(G506*H506,6)</f>
      </c>
      <c r="L506" s="38">
        <v>0</v>
      </c>
      <c s="32">
        <f>ROUND(ROUND(L506,2)*ROUND(G506,3),2)</f>
      </c>
      <c s="36" t="s">
        <v>655</v>
      </c>
      <c>
        <f>(M506*21)/100</f>
      </c>
      <c t="s">
        <v>27</v>
      </c>
    </row>
    <row r="507" spans="1:5" ht="12.75">
      <c r="A507" s="35" t="s">
        <v>54</v>
      </c>
      <c r="E507" s="39" t="s">
        <v>656</v>
      </c>
    </row>
    <row r="508" spans="1:5" ht="12.75">
      <c r="A508" s="35" t="s">
        <v>55</v>
      </c>
      <c r="E508" s="40" t="s">
        <v>2504</v>
      </c>
    </row>
    <row r="509" spans="1:5" ht="165.75">
      <c r="A509" t="s">
        <v>56</v>
      </c>
      <c r="E509" s="39" t="s">
        <v>657</v>
      </c>
    </row>
    <row r="510" spans="1:16" ht="25.5">
      <c r="A510" t="s">
        <v>49</v>
      </c>
      <c s="34" t="s">
        <v>3370</v>
      </c>
      <c s="34" t="s">
        <v>3371</v>
      </c>
      <c s="35" t="s">
        <v>652</v>
      </c>
      <c s="6" t="s">
        <v>3372</v>
      </c>
      <c s="36" t="s">
        <v>654</v>
      </c>
      <c s="37">
        <v>0.02</v>
      </c>
      <c s="36">
        <v>0</v>
      </c>
      <c s="36">
        <f>ROUND(G510*H510,6)</f>
      </c>
      <c r="L510" s="38">
        <v>0</v>
      </c>
      <c s="32">
        <f>ROUND(ROUND(L510,2)*ROUND(G510,3),2)</f>
      </c>
      <c s="36" t="s">
        <v>655</v>
      </c>
      <c>
        <f>(M510*21)/100</f>
      </c>
      <c t="s">
        <v>27</v>
      </c>
    </row>
    <row r="511" spans="1:5" ht="12.75">
      <c r="A511" s="35" t="s">
        <v>54</v>
      </c>
      <c r="E511" s="39" t="s">
        <v>656</v>
      </c>
    </row>
    <row r="512" spans="1:5" ht="12.75">
      <c r="A512" s="35" t="s">
        <v>55</v>
      </c>
      <c r="E512" s="40" t="s">
        <v>2504</v>
      </c>
    </row>
    <row r="513" spans="1:5" ht="165.75">
      <c r="A513" t="s">
        <v>56</v>
      </c>
      <c r="E513" s="39" t="s">
        <v>657</v>
      </c>
    </row>
    <row r="514" spans="1:16" ht="25.5">
      <c r="A514" t="s">
        <v>49</v>
      </c>
      <c s="34" t="s">
        <v>3373</v>
      </c>
      <c s="34" t="s">
        <v>1371</v>
      </c>
      <c s="35" t="s">
        <v>652</v>
      </c>
      <c s="6" t="s">
        <v>1372</v>
      </c>
      <c s="36" t="s">
        <v>654</v>
      </c>
      <c s="37">
        <v>7</v>
      </c>
      <c s="36">
        <v>0</v>
      </c>
      <c s="36">
        <f>ROUND(G514*H514,6)</f>
      </c>
      <c r="L514" s="38">
        <v>0</v>
      </c>
      <c s="32">
        <f>ROUND(ROUND(L514,2)*ROUND(G514,3),2)</f>
      </c>
      <c s="36" t="s">
        <v>655</v>
      </c>
      <c>
        <f>(M514*21)/100</f>
      </c>
      <c t="s">
        <v>27</v>
      </c>
    </row>
    <row r="515" spans="1:5" ht="12.75">
      <c r="A515" s="35" t="s">
        <v>54</v>
      </c>
      <c r="E515" s="39" t="s">
        <v>656</v>
      </c>
    </row>
    <row r="516" spans="1:5" ht="12.75">
      <c r="A516" s="35" t="s">
        <v>55</v>
      </c>
      <c r="E516" s="40" t="s">
        <v>2504</v>
      </c>
    </row>
    <row r="517" spans="1:5" ht="165.75">
      <c r="A517" t="s">
        <v>56</v>
      </c>
      <c r="E517" s="39" t="s">
        <v>657</v>
      </c>
    </row>
    <row r="518" spans="1:16" ht="25.5">
      <c r="A518" t="s">
        <v>49</v>
      </c>
      <c s="34" t="s">
        <v>3374</v>
      </c>
      <c s="34" t="s">
        <v>1375</v>
      </c>
      <c s="35" t="s">
        <v>652</v>
      </c>
      <c s="6" t="s">
        <v>1376</v>
      </c>
      <c s="36" t="s">
        <v>654</v>
      </c>
      <c s="37">
        <v>2.8</v>
      </c>
      <c s="36">
        <v>0</v>
      </c>
      <c s="36">
        <f>ROUND(G518*H518,6)</f>
      </c>
      <c r="L518" s="38">
        <v>0</v>
      </c>
      <c s="32">
        <f>ROUND(ROUND(L518,2)*ROUND(G518,3),2)</f>
      </c>
      <c s="36" t="s">
        <v>655</v>
      </c>
      <c>
        <f>(M518*21)/100</f>
      </c>
      <c t="s">
        <v>27</v>
      </c>
    </row>
    <row r="519" spans="1:5" ht="12.75">
      <c r="A519" s="35" t="s">
        <v>54</v>
      </c>
      <c r="E519" s="39" t="s">
        <v>656</v>
      </c>
    </row>
    <row r="520" spans="1:5" ht="12.75">
      <c r="A520" s="35" t="s">
        <v>55</v>
      </c>
      <c r="E520" s="40" t="s">
        <v>2504</v>
      </c>
    </row>
    <row r="521" spans="1:5" ht="165.75">
      <c r="A521" t="s">
        <v>56</v>
      </c>
      <c r="E521" s="39" t="s">
        <v>657</v>
      </c>
    </row>
    <row r="522" spans="1:16" ht="25.5">
      <c r="A522" t="s">
        <v>49</v>
      </c>
      <c s="34" t="s">
        <v>3375</v>
      </c>
      <c s="34" t="s">
        <v>3376</v>
      </c>
      <c s="35" t="s">
        <v>652</v>
      </c>
      <c s="6" t="s">
        <v>3377</v>
      </c>
      <c s="36" t="s">
        <v>654</v>
      </c>
      <c s="37">
        <v>0.1</v>
      </c>
      <c s="36">
        <v>0</v>
      </c>
      <c s="36">
        <f>ROUND(G522*H522,6)</f>
      </c>
      <c r="L522" s="38">
        <v>0</v>
      </c>
      <c s="32">
        <f>ROUND(ROUND(L522,2)*ROUND(G522,3),2)</f>
      </c>
      <c s="36" t="s">
        <v>655</v>
      </c>
      <c>
        <f>(M522*21)/100</f>
      </c>
      <c t="s">
        <v>27</v>
      </c>
    </row>
    <row r="523" spans="1:5" ht="12.75">
      <c r="A523" s="35" t="s">
        <v>54</v>
      </c>
      <c r="E523" s="39" t="s">
        <v>656</v>
      </c>
    </row>
    <row r="524" spans="1:5" ht="12.75">
      <c r="A524" s="35" t="s">
        <v>55</v>
      </c>
      <c r="E524" s="40" t="s">
        <v>2504</v>
      </c>
    </row>
    <row r="525" spans="1:5" ht="165.75">
      <c r="A525" t="s">
        <v>56</v>
      </c>
      <c r="E525" s="39" t="s">
        <v>3378</v>
      </c>
    </row>
    <row r="526" spans="1:16" ht="38.25">
      <c r="A526" t="s">
        <v>49</v>
      </c>
      <c s="34" t="s">
        <v>3379</v>
      </c>
      <c s="34" t="s">
        <v>658</v>
      </c>
      <c s="35" t="s">
        <v>652</v>
      </c>
      <c s="6" t="s">
        <v>659</v>
      </c>
      <c s="36" t="s">
        <v>654</v>
      </c>
      <c s="37">
        <v>1</v>
      </c>
      <c s="36">
        <v>0</v>
      </c>
      <c s="36">
        <f>ROUND(G526*H526,6)</f>
      </c>
      <c r="L526" s="38">
        <v>0</v>
      </c>
      <c s="32">
        <f>ROUND(ROUND(L526,2)*ROUND(G526,3),2)</f>
      </c>
      <c s="36" t="s">
        <v>655</v>
      </c>
      <c>
        <f>(M526*21)/100</f>
      </c>
      <c t="s">
        <v>27</v>
      </c>
    </row>
    <row r="527" spans="1:5" ht="25.5">
      <c r="A527" s="35" t="s">
        <v>54</v>
      </c>
      <c r="E527" s="39" t="s">
        <v>660</v>
      </c>
    </row>
    <row r="528" spans="1:5" ht="12.75">
      <c r="A528" s="35" t="s">
        <v>55</v>
      </c>
      <c r="E528" s="40" t="s">
        <v>2504</v>
      </c>
    </row>
    <row r="529" spans="1:5" ht="165.75">
      <c r="A529" t="s">
        <v>56</v>
      </c>
      <c r="E529"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2898</v>
      </c>
      <c s="41">
        <f>Rekapitulace!C54</f>
      </c>
      <c s="20" t="s">
        <v>0</v>
      </c>
      <c t="s">
        <v>23</v>
      </c>
      <c t="s">
        <v>27</v>
      </c>
    </row>
    <row r="4" spans="1:16" ht="32" customHeight="1">
      <c r="A4" s="24" t="s">
        <v>20</v>
      </c>
      <c s="25" t="s">
        <v>28</v>
      </c>
      <c s="27" t="s">
        <v>2898</v>
      </c>
      <c r="E4" s="26" t="s">
        <v>2899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3382</v>
      </c>
      <c r="E8" s="30" t="s">
        <v>3381</v>
      </c>
      <c r="J8" s="29">
        <f>0+J9+J34+J71+J80</f>
      </c>
      <c s="29">
        <f>0+K9+K34+K71+K80</f>
      </c>
      <c s="29">
        <f>0+L9+L34+L71+L80</f>
      </c>
      <c s="29">
        <f>0+M9+M34+M71+M80</f>
      </c>
    </row>
    <row r="9" spans="1:13" ht="12.75">
      <c r="A9" t="s">
        <v>46</v>
      </c>
      <c r="C9" s="31" t="s">
        <v>3383</v>
      </c>
      <c r="E9" s="33" t="s">
        <v>3384</v>
      </c>
      <c r="J9" s="32">
        <f>0</f>
      </c>
      <c s="32">
        <f>0</f>
      </c>
      <c s="32">
        <f>0+L10+L14+L18+L22+L26+L30</f>
      </c>
      <c s="32">
        <f>0+M10+M14+M18+M22+M26+M30</f>
      </c>
    </row>
    <row r="10" spans="1:16" ht="12.75">
      <c r="A10" t="s">
        <v>49</v>
      </c>
      <c s="34" t="s">
        <v>47</v>
      </c>
      <c s="34" t="s">
        <v>3038</v>
      </c>
      <c s="35" t="s">
        <v>5</v>
      </c>
      <c s="6" t="s">
        <v>3039</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76.5">
      <c r="A13" t="s">
        <v>56</v>
      </c>
      <c r="E13" s="39" t="s">
        <v>3385</v>
      </c>
    </row>
    <row r="14" spans="1:16" ht="12.75">
      <c r="A14" t="s">
        <v>49</v>
      </c>
      <c s="34" t="s">
        <v>27</v>
      </c>
      <c s="34" t="s">
        <v>3040</v>
      </c>
      <c s="35" t="s">
        <v>5</v>
      </c>
      <c s="6" t="s">
        <v>3041</v>
      </c>
      <c s="36" t="s">
        <v>80</v>
      </c>
      <c s="37">
        <v>1</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89.25">
      <c r="A17" t="s">
        <v>56</v>
      </c>
      <c r="E17" s="39" t="s">
        <v>3386</v>
      </c>
    </row>
    <row r="18" spans="1:16" ht="12.75">
      <c r="A18" t="s">
        <v>49</v>
      </c>
      <c s="34" t="s">
        <v>26</v>
      </c>
      <c s="34" t="s">
        <v>3042</v>
      </c>
      <c s="35" t="s">
        <v>5</v>
      </c>
      <c s="6" t="s">
        <v>301</v>
      </c>
      <c s="36" t="s">
        <v>80</v>
      </c>
      <c s="37">
        <v>1</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89.25">
      <c r="A21" t="s">
        <v>56</v>
      </c>
      <c r="E21" s="39" t="s">
        <v>3387</v>
      </c>
    </row>
    <row r="22" spans="1:16" ht="12.75">
      <c r="A22" t="s">
        <v>49</v>
      </c>
      <c s="34" t="s">
        <v>62</v>
      </c>
      <c s="34" t="s">
        <v>3043</v>
      </c>
      <c s="35" t="s">
        <v>5</v>
      </c>
      <c s="6" t="s">
        <v>3044</v>
      </c>
      <c s="36" t="s">
        <v>277</v>
      </c>
      <c s="37">
        <v>8</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89.25">
      <c r="A25" t="s">
        <v>56</v>
      </c>
      <c r="E25" s="39" t="s">
        <v>3388</v>
      </c>
    </row>
    <row r="26" spans="1:16" ht="12.75">
      <c r="A26" t="s">
        <v>49</v>
      </c>
      <c s="34" t="s">
        <v>67</v>
      </c>
      <c s="34" t="s">
        <v>3045</v>
      </c>
      <c s="35" t="s">
        <v>5</v>
      </c>
      <c s="6" t="s">
        <v>3046</v>
      </c>
      <c s="36" t="s">
        <v>277</v>
      </c>
      <c s="37">
        <v>8</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89.25">
      <c r="A29" t="s">
        <v>56</v>
      </c>
      <c r="E29" s="39" t="s">
        <v>3389</v>
      </c>
    </row>
    <row r="30" spans="1:16" ht="12.75">
      <c r="A30" t="s">
        <v>49</v>
      </c>
      <c s="34" t="s">
        <v>71</v>
      </c>
      <c s="34" t="s">
        <v>3390</v>
      </c>
      <c s="35" t="s">
        <v>5</v>
      </c>
      <c s="6" t="s">
        <v>3391</v>
      </c>
      <c s="36" t="s">
        <v>80</v>
      </c>
      <c s="37">
        <v>1</v>
      </c>
      <c s="36">
        <v>0</v>
      </c>
      <c s="36">
        <f>ROUND(G30*H30,6)</f>
      </c>
      <c r="L30" s="38">
        <v>0</v>
      </c>
      <c s="32">
        <f>ROUND(ROUND(L30,2)*ROUND(G30,3),2)</f>
      </c>
      <c s="36" t="s">
        <v>655</v>
      </c>
      <c>
        <f>(M30*21)/100</f>
      </c>
      <c t="s">
        <v>27</v>
      </c>
    </row>
    <row r="31" spans="1:5" ht="12.75">
      <c r="A31" s="35" t="s">
        <v>54</v>
      </c>
      <c r="E31" s="39" t="s">
        <v>5</v>
      </c>
    </row>
    <row r="32" spans="1:5" ht="12.75">
      <c r="A32" s="35" t="s">
        <v>55</v>
      </c>
      <c r="E32" s="40" t="s">
        <v>3392</v>
      </c>
    </row>
    <row r="33" spans="1:5" ht="114.75">
      <c r="A33" t="s">
        <v>56</v>
      </c>
      <c r="E33" s="39" t="s">
        <v>3393</v>
      </c>
    </row>
    <row r="34" spans="1:13" ht="12.75">
      <c r="A34" t="s">
        <v>46</v>
      </c>
      <c r="C34" s="31" t="s">
        <v>2964</v>
      </c>
      <c r="E34" s="33" t="s">
        <v>2965</v>
      </c>
      <c r="J34" s="32">
        <f>0</f>
      </c>
      <c s="32">
        <f>0</f>
      </c>
      <c s="32">
        <f>0+L35+L39+L43+L47+L51+L55+L59+L63+L67</f>
      </c>
      <c s="32">
        <f>0+M35+M39+M43+M47+M51+M55+M59+M63+M67</f>
      </c>
    </row>
    <row r="35" spans="1:16" ht="25.5">
      <c r="A35" t="s">
        <v>49</v>
      </c>
      <c s="34" t="s">
        <v>76</v>
      </c>
      <c s="34" t="s">
        <v>3394</v>
      </c>
      <c s="35" t="s">
        <v>5</v>
      </c>
      <c s="6" t="s">
        <v>3395</v>
      </c>
      <c s="36" t="s">
        <v>80</v>
      </c>
      <c s="37">
        <v>1</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14.75">
      <c r="A38" t="s">
        <v>56</v>
      </c>
      <c r="E38" s="39" t="s">
        <v>1309</v>
      </c>
    </row>
    <row r="39" spans="1:16" ht="25.5">
      <c r="A39" t="s">
        <v>49</v>
      </c>
      <c s="34" t="s">
        <v>82</v>
      </c>
      <c s="34" t="s">
        <v>3396</v>
      </c>
      <c s="35" t="s">
        <v>5</v>
      </c>
      <c s="6" t="s">
        <v>3397</v>
      </c>
      <c s="36" t="s">
        <v>80</v>
      </c>
      <c s="37">
        <v>5</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14.75">
      <c r="A42" t="s">
        <v>56</v>
      </c>
      <c r="E42" s="39" t="s">
        <v>1309</v>
      </c>
    </row>
    <row r="43" spans="1:16" ht="25.5">
      <c r="A43" t="s">
        <v>49</v>
      </c>
      <c s="34" t="s">
        <v>86</v>
      </c>
      <c s="34" t="s">
        <v>3398</v>
      </c>
      <c s="35" t="s">
        <v>5</v>
      </c>
      <c s="6" t="s">
        <v>3399</v>
      </c>
      <c s="36" t="s">
        <v>80</v>
      </c>
      <c s="37">
        <v>18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14.75">
      <c r="A46" t="s">
        <v>56</v>
      </c>
      <c r="E46" s="39" t="s">
        <v>1309</v>
      </c>
    </row>
    <row r="47" spans="1:16" ht="12.75">
      <c r="A47" t="s">
        <v>49</v>
      </c>
      <c s="34" t="s">
        <v>90</v>
      </c>
      <c s="34" t="s">
        <v>3400</v>
      </c>
      <c s="35" t="s">
        <v>5</v>
      </c>
      <c s="6" t="s">
        <v>3401</v>
      </c>
      <c s="36" t="s">
        <v>80</v>
      </c>
      <c s="37">
        <v>2</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14.75">
      <c r="A50" t="s">
        <v>56</v>
      </c>
      <c r="E50" s="39" t="s">
        <v>1309</v>
      </c>
    </row>
    <row r="51" spans="1:16" ht="12.75">
      <c r="A51" t="s">
        <v>49</v>
      </c>
      <c s="34" t="s">
        <v>94</v>
      </c>
      <c s="34" t="s">
        <v>3402</v>
      </c>
      <c s="35" t="s">
        <v>5</v>
      </c>
      <c s="6" t="s">
        <v>3403</v>
      </c>
      <c s="36" t="s">
        <v>80</v>
      </c>
      <c s="37">
        <v>6</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14.75">
      <c r="A54" t="s">
        <v>56</v>
      </c>
      <c r="E54" s="39" t="s">
        <v>1309</v>
      </c>
    </row>
    <row r="55" spans="1:16" ht="12.75">
      <c r="A55" t="s">
        <v>49</v>
      </c>
      <c s="34" t="s">
        <v>97</v>
      </c>
      <c s="34" t="s">
        <v>3404</v>
      </c>
      <c s="35" t="s">
        <v>5</v>
      </c>
      <c s="6" t="s">
        <v>3405</v>
      </c>
      <c s="36" t="s">
        <v>65</v>
      </c>
      <c s="37">
        <v>320</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14.75">
      <c r="A58" t="s">
        <v>56</v>
      </c>
      <c r="E58" s="39" t="s">
        <v>3406</v>
      </c>
    </row>
    <row r="59" spans="1:16" ht="12.75">
      <c r="A59" t="s">
        <v>49</v>
      </c>
      <c s="34" t="s">
        <v>101</v>
      </c>
      <c s="34" t="s">
        <v>1305</v>
      </c>
      <c s="35" t="s">
        <v>5</v>
      </c>
      <c s="6" t="s">
        <v>1306</v>
      </c>
      <c s="36" t="s">
        <v>80</v>
      </c>
      <c s="37">
        <v>15</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14.75">
      <c r="A62" t="s">
        <v>56</v>
      </c>
      <c r="E62" s="39" t="s">
        <v>1309</v>
      </c>
    </row>
    <row r="63" spans="1:16" ht="25.5">
      <c r="A63" t="s">
        <v>49</v>
      </c>
      <c s="34" t="s">
        <v>105</v>
      </c>
      <c s="34" t="s">
        <v>3407</v>
      </c>
      <c s="35" t="s">
        <v>5</v>
      </c>
      <c s="6" t="s">
        <v>3408</v>
      </c>
      <c s="36" t="s">
        <v>80</v>
      </c>
      <c s="37">
        <v>15</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76.5">
      <c r="A66" t="s">
        <v>56</v>
      </c>
      <c r="E66" s="39" t="s">
        <v>3409</v>
      </c>
    </row>
    <row r="67" spans="1:16" ht="25.5">
      <c r="A67" t="s">
        <v>49</v>
      </c>
      <c s="34" t="s">
        <v>109</v>
      </c>
      <c s="34" t="s">
        <v>3410</v>
      </c>
      <c s="35" t="s">
        <v>5</v>
      </c>
      <c s="6" t="s">
        <v>3411</v>
      </c>
      <c s="36" t="s">
        <v>80</v>
      </c>
      <c s="37">
        <v>15</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89.25">
      <c r="A70" t="s">
        <v>56</v>
      </c>
      <c r="E70" s="39" t="s">
        <v>3412</v>
      </c>
    </row>
    <row r="71" spans="1:13" ht="12.75">
      <c r="A71" t="s">
        <v>46</v>
      </c>
      <c r="C71" s="31" t="s">
        <v>3328</v>
      </c>
      <c r="E71" s="33" t="s">
        <v>3048</v>
      </c>
      <c r="J71" s="32">
        <f>0</f>
      </c>
      <c s="32">
        <f>0</f>
      </c>
      <c s="32">
        <f>0+L72+L76</f>
      </c>
      <c s="32">
        <f>0+M72+M76</f>
      </c>
    </row>
    <row r="72" spans="1:16" ht="25.5">
      <c r="A72" t="s">
        <v>49</v>
      </c>
      <c s="34" t="s">
        <v>113</v>
      </c>
      <c s="34" t="s">
        <v>3413</v>
      </c>
      <c s="35" t="s">
        <v>5</v>
      </c>
      <c s="6" t="s">
        <v>3414</v>
      </c>
      <c s="36" t="s">
        <v>80</v>
      </c>
      <c s="37">
        <v>10</v>
      </c>
      <c s="36">
        <v>0</v>
      </c>
      <c s="36">
        <f>ROUND(G72*H72,6)</f>
      </c>
      <c r="L72" s="38">
        <v>0</v>
      </c>
      <c s="32">
        <f>ROUND(ROUND(L72,2)*ROUND(G72,3),2)</f>
      </c>
      <c s="36" t="s">
        <v>53</v>
      </c>
      <c>
        <f>(M72*21)/100</f>
      </c>
      <c t="s">
        <v>27</v>
      </c>
    </row>
    <row r="73" spans="1:5" ht="12.75">
      <c r="A73" s="35" t="s">
        <v>54</v>
      </c>
      <c r="E73" s="39" t="s">
        <v>5</v>
      </c>
    </row>
    <row r="74" spans="1:5" ht="12.75">
      <c r="A74" s="35" t="s">
        <v>55</v>
      </c>
      <c r="E74" s="40" t="s">
        <v>5</v>
      </c>
    </row>
    <row r="75" spans="1:5" ht="114.75">
      <c r="A75" t="s">
        <v>56</v>
      </c>
      <c r="E75" s="39" t="s">
        <v>3415</v>
      </c>
    </row>
    <row r="76" spans="1:16" ht="12.75">
      <c r="A76" t="s">
        <v>49</v>
      </c>
      <c s="34" t="s">
        <v>117</v>
      </c>
      <c s="34" t="s">
        <v>3416</v>
      </c>
      <c s="35" t="s">
        <v>5</v>
      </c>
      <c s="6" t="s">
        <v>3417</v>
      </c>
      <c s="36" t="s">
        <v>65</v>
      </c>
      <c s="37">
        <v>300</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114.75">
      <c r="A79" t="s">
        <v>56</v>
      </c>
      <c r="E79" s="39" t="s">
        <v>3418</v>
      </c>
    </row>
    <row r="80" spans="1:13" ht="12.75">
      <c r="A80" t="s">
        <v>46</v>
      </c>
      <c r="C80" s="31" t="s">
        <v>3419</v>
      </c>
      <c r="E80" s="33" t="s">
        <v>3420</v>
      </c>
      <c r="J80" s="32">
        <f>0</f>
      </c>
      <c s="32">
        <f>0</f>
      </c>
      <c s="32">
        <f>0+L81+L85+L89+L93</f>
      </c>
      <c s="32">
        <f>0+M81+M85+M89+M93</f>
      </c>
    </row>
    <row r="81" spans="1:16" ht="12.75">
      <c r="A81" t="s">
        <v>49</v>
      </c>
      <c s="34" t="s">
        <v>120</v>
      </c>
      <c s="34" t="s">
        <v>3421</v>
      </c>
      <c s="35" t="s">
        <v>5</v>
      </c>
      <c s="6" t="s">
        <v>3422</v>
      </c>
      <c s="36" t="s">
        <v>80</v>
      </c>
      <c s="37">
        <v>1</v>
      </c>
      <c s="36">
        <v>0</v>
      </c>
      <c s="36">
        <f>ROUND(G81*H81,6)</f>
      </c>
      <c r="L81" s="38">
        <v>0</v>
      </c>
      <c s="32">
        <f>ROUND(ROUND(L81,2)*ROUND(G81,3),2)</f>
      </c>
      <c s="36" t="s">
        <v>655</v>
      </c>
      <c>
        <f>(M81*21)/100</f>
      </c>
      <c t="s">
        <v>27</v>
      </c>
    </row>
    <row r="82" spans="1:5" ht="12.75">
      <c r="A82" s="35" t="s">
        <v>54</v>
      </c>
      <c r="E82" s="39" t="s">
        <v>5</v>
      </c>
    </row>
    <row r="83" spans="1:5" ht="12.75">
      <c r="A83" s="35" t="s">
        <v>55</v>
      </c>
      <c r="E83" s="40" t="s">
        <v>3423</v>
      </c>
    </row>
    <row r="84" spans="1:5" ht="38.25">
      <c r="A84" t="s">
        <v>56</v>
      </c>
      <c r="E84" s="39" t="s">
        <v>3424</v>
      </c>
    </row>
    <row r="85" spans="1:16" ht="12.75">
      <c r="A85" t="s">
        <v>49</v>
      </c>
      <c s="34" t="s">
        <v>125</v>
      </c>
      <c s="34" t="s">
        <v>3425</v>
      </c>
      <c s="35" t="s">
        <v>5</v>
      </c>
      <c s="6" t="s">
        <v>3426</v>
      </c>
      <c s="36" t="s">
        <v>80</v>
      </c>
      <c s="37">
        <v>2</v>
      </c>
      <c s="36">
        <v>0</v>
      </c>
      <c s="36">
        <f>ROUND(G85*H85,6)</f>
      </c>
      <c r="L85" s="38">
        <v>0</v>
      </c>
      <c s="32">
        <f>ROUND(ROUND(L85,2)*ROUND(G85,3),2)</f>
      </c>
      <c s="36" t="s">
        <v>655</v>
      </c>
      <c>
        <f>(M85*21)/100</f>
      </c>
      <c t="s">
        <v>27</v>
      </c>
    </row>
    <row r="86" spans="1:5" ht="12.75">
      <c r="A86" s="35" t="s">
        <v>54</v>
      </c>
      <c r="E86" s="39" t="s">
        <v>5</v>
      </c>
    </row>
    <row r="87" spans="1:5" ht="12.75">
      <c r="A87" s="35" t="s">
        <v>55</v>
      </c>
      <c r="E87" s="40" t="s">
        <v>3423</v>
      </c>
    </row>
    <row r="88" spans="1:5" ht="38.25">
      <c r="A88" t="s">
        <v>56</v>
      </c>
      <c r="E88" s="39" t="s">
        <v>3427</v>
      </c>
    </row>
    <row r="89" spans="1:16" ht="12.75">
      <c r="A89" t="s">
        <v>49</v>
      </c>
      <c s="34" t="s">
        <v>128</v>
      </c>
      <c s="34" t="s">
        <v>3428</v>
      </c>
      <c s="35" t="s">
        <v>5</v>
      </c>
      <c s="6" t="s">
        <v>3429</v>
      </c>
      <c s="36" t="s">
        <v>80</v>
      </c>
      <c s="37">
        <v>1</v>
      </c>
      <c s="36">
        <v>0</v>
      </c>
      <c s="36">
        <f>ROUND(G89*H89,6)</f>
      </c>
      <c r="L89" s="38">
        <v>0</v>
      </c>
      <c s="32">
        <f>ROUND(ROUND(L89,2)*ROUND(G89,3),2)</f>
      </c>
      <c s="36" t="s">
        <v>655</v>
      </c>
      <c>
        <f>(M89*21)/100</f>
      </c>
      <c t="s">
        <v>27</v>
      </c>
    </row>
    <row r="90" spans="1:5" ht="12.75">
      <c r="A90" s="35" t="s">
        <v>54</v>
      </c>
      <c r="E90" s="39" t="s">
        <v>5</v>
      </c>
    </row>
    <row r="91" spans="1:5" ht="12.75">
      <c r="A91" s="35" t="s">
        <v>55</v>
      </c>
      <c r="E91" s="40" t="s">
        <v>3423</v>
      </c>
    </row>
    <row r="92" spans="1:5" ht="51">
      <c r="A92" t="s">
        <v>56</v>
      </c>
      <c r="E92" s="39" t="s">
        <v>3430</v>
      </c>
    </row>
    <row r="93" spans="1:16" ht="12.75">
      <c r="A93" t="s">
        <v>49</v>
      </c>
      <c s="34" t="s">
        <v>131</v>
      </c>
      <c s="34" t="s">
        <v>3431</v>
      </c>
      <c s="35" t="s">
        <v>5</v>
      </c>
      <c s="6" t="s">
        <v>3432</v>
      </c>
      <c s="36" t="s">
        <v>80</v>
      </c>
      <c s="37">
        <v>2</v>
      </c>
      <c s="36">
        <v>0</v>
      </c>
      <c s="36">
        <f>ROUND(G93*H93,6)</f>
      </c>
      <c r="L93" s="38">
        <v>0</v>
      </c>
      <c s="32">
        <f>ROUND(ROUND(L93,2)*ROUND(G93,3),2)</f>
      </c>
      <c s="36" t="s">
        <v>655</v>
      </c>
      <c>
        <f>(M93*21)/100</f>
      </c>
      <c t="s">
        <v>27</v>
      </c>
    </row>
    <row r="94" spans="1:5" ht="12.75">
      <c r="A94" s="35" t="s">
        <v>54</v>
      </c>
      <c r="E94" s="39" t="s">
        <v>5</v>
      </c>
    </row>
    <row r="95" spans="1:5" ht="12.75">
      <c r="A95" s="35" t="s">
        <v>55</v>
      </c>
      <c r="E95" s="40" t="s">
        <v>3423</v>
      </c>
    </row>
    <row r="96" spans="1:5" ht="76.5">
      <c r="A96" t="s">
        <v>56</v>
      </c>
      <c r="E96" s="39" t="s">
        <v>3433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464</v>
      </c>
      <c r="E8" s="30" t="s">
        <v>463</v>
      </c>
      <c r="J8" s="29">
        <f>0+J9</f>
      </c>
      <c s="29">
        <f>0+K9</f>
      </c>
      <c s="29">
        <f>0+L9</f>
      </c>
      <c s="29">
        <f>0+M9</f>
      </c>
    </row>
    <row r="9" spans="1:13" ht="12.75">
      <c r="A9" t="s">
        <v>46</v>
      </c>
      <c r="C9" s="31" t="s">
        <v>76</v>
      </c>
      <c r="E9" s="33" t="s">
        <v>77</v>
      </c>
      <c r="J9" s="32">
        <f>0</f>
      </c>
      <c s="32">
        <f>0</f>
      </c>
      <c s="32">
        <f>0+L10+L14+L18+L22+L26+L30+L34+L38</f>
      </c>
      <c s="32">
        <f>0+M10+M14+M18+M22+M26+M30+M34+M38</f>
      </c>
    </row>
    <row r="10" spans="1:16" ht="12.75">
      <c r="A10" t="s">
        <v>49</v>
      </c>
      <c s="34" t="s">
        <v>47</v>
      </c>
      <c s="34" t="s">
        <v>465</v>
      </c>
      <c s="35" t="s">
        <v>5</v>
      </c>
      <c s="6" t="s">
        <v>466</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89.25">
      <c r="A13" t="s">
        <v>56</v>
      </c>
      <c r="E13" s="39" t="s">
        <v>467</v>
      </c>
    </row>
    <row r="14" spans="1:16" ht="12.75">
      <c r="A14" t="s">
        <v>49</v>
      </c>
      <c s="34" t="s">
        <v>27</v>
      </c>
      <c s="34" t="s">
        <v>223</v>
      </c>
      <c s="35" t="s">
        <v>5</v>
      </c>
      <c s="6" t="s">
        <v>224</v>
      </c>
      <c s="36" t="s">
        <v>80</v>
      </c>
      <c s="37">
        <v>1</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89.25">
      <c r="A17" t="s">
        <v>56</v>
      </c>
      <c r="E17" s="39" t="s">
        <v>225</v>
      </c>
    </row>
    <row r="18" spans="1:16" ht="12.75">
      <c r="A18" t="s">
        <v>49</v>
      </c>
      <c s="34" t="s">
        <v>26</v>
      </c>
      <c s="34" t="s">
        <v>275</v>
      </c>
      <c s="35" t="s">
        <v>5</v>
      </c>
      <c s="6" t="s">
        <v>276</v>
      </c>
      <c s="36" t="s">
        <v>277</v>
      </c>
      <c s="37">
        <v>8</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14.75">
      <c r="A21" t="s">
        <v>56</v>
      </c>
      <c r="E21" s="39" t="s">
        <v>278</v>
      </c>
    </row>
    <row r="22" spans="1:16" ht="12.75">
      <c r="A22" t="s">
        <v>49</v>
      </c>
      <c s="34" t="s">
        <v>62</v>
      </c>
      <c s="34" t="s">
        <v>280</v>
      </c>
      <c s="35" t="s">
        <v>5</v>
      </c>
      <c s="6" t="s">
        <v>281</v>
      </c>
      <c s="36" t="s">
        <v>277</v>
      </c>
      <c s="37">
        <v>8</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02">
      <c r="A25" t="s">
        <v>56</v>
      </c>
      <c r="E25" s="39" t="s">
        <v>282</v>
      </c>
    </row>
    <row r="26" spans="1:16" ht="12.75">
      <c r="A26" t="s">
        <v>49</v>
      </c>
      <c s="34" t="s">
        <v>67</v>
      </c>
      <c s="34" t="s">
        <v>284</v>
      </c>
      <c s="35" t="s">
        <v>5</v>
      </c>
      <c s="6" t="s">
        <v>285</v>
      </c>
      <c s="36" t="s">
        <v>80</v>
      </c>
      <c s="37">
        <v>5</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40.25">
      <c r="A29" t="s">
        <v>56</v>
      </c>
      <c r="E29" s="39" t="s">
        <v>286</v>
      </c>
    </row>
    <row r="30" spans="1:16" ht="12.75">
      <c r="A30" t="s">
        <v>49</v>
      </c>
      <c s="34" t="s">
        <v>71</v>
      </c>
      <c s="34" t="s">
        <v>296</v>
      </c>
      <c s="35" t="s">
        <v>5</v>
      </c>
      <c s="6" t="s">
        <v>297</v>
      </c>
      <c s="36" t="s">
        <v>277</v>
      </c>
      <c s="37">
        <v>16</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14.75">
      <c r="A33" t="s">
        <v>56</v>
      </c>
      <c r="E33" s="39" t="s">
        <v>298</v>
      </c>
    </row>
    <row r="34" spans="1:16" ht="12.75">
      <c r="A34" t="s">
        <v>49</v>
      </c>
      <c s="34" t="s">
        <v>76</v>
      </c>
      <c s="34" t="s">
        <v>468</v>
      </c>
      <c s="35" t="s">
        <v>5</v>
      </c>
      <c s="6" t="s">
        <v>469</v>
      </c>
      <c s="36" t="s">
        <v>80</v>
      </c>
      <c s="37">
        <v>5</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76.5">
      <c r="A37" t="s">
        <v>56</v>
      </c>
      <c r="E37" s="39" t="s">
        <v>470</v>
      </c>
    </row>
    <row r="38" spans="1:16" ht="12.75">
      <c r="A38" t="s">
        <v>49</v>
      </c>
      <c s="34" t="s">
        <v>82</v>
      </c>
      <c s="34" t="s">
        <v>471</v>
      </c>
      <c s="35" t="s">
        <v>5</v>
      </c>
      <c s="6" t="s">
        <v>472</v>
      </c>
      <c s="36" t="s">
        <v>80</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89.25">
      <c r="A41" t="s">
        <v>56</v>
      </c>
      <c r="E41" s="39" t="s">
        <v>473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2898</v>
      </c>
      <c s="41">
        <f>Rekapitulace!C54</f>
      </c>
      <c s="20" t="s">
        <v>0</v>
      </c>
      <c t="s">
        <v>23</v>
      </c>
      <c t="s">
        <v>27</v>
      </c>
    </row>
    <row r="4" spans="1:16" ht="32" customHeight="1">
      <c r="A4" s="24" t="s">
        <v>20</v>
      </c>
      <c s="25" t="s">
        <v>28</v>
      </c>
      <c s="27" t="s">
        <v>2898</v>
      </c>
      <c r="E4" s="26" t="s">
        <v>2899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3436</v>
      </c>
      <c r="E8" s="30" t="s">
        <v>3435</v>
      </c>
      <c r="J8" s="29">
        <f>0+J9+J22+J39+J72+J89+J94</f>
      </c>
      <c s="29">
        <f>0+K9+K22+K39+K72+K89+K94</f>
      </c>
      <c s="29">
        <f>0+L9+L22+L39+L72+L89+L94</f>
      </c>
      <c s="29">
        <f>0+M9+M22+M39+M72+M89+M94</f>
      </c>
    </row>
    <row r="9" spans="1:13" ht="12.75">
      <c r="A9" t="s">
        <v>46</v>
      </c>
      <c r="C9" s="31" t="s">
        <v>47</v>
      </c>
      <c r="E9" s="33" t="s">
        <v>48</v>
      </c>
      <c r="J9" s="32">
        <f>0</f>
      </c>
      <c s="32">
        <f>0</f>
      </c>
      <c s="32">
        <f>0+L10+L14+L18</f>
      </c>
      <c s="32">
        <f>0+M10+M14+M18</f>
      </c>
    </row>
    <row r="10" spans="1:16" ht="12.75">
      <c r="A10" t="s">
        <v>49</v>
      </c>
      <c s="34" t="s">
        <v>47</v>
      </c>
      <c s="34" t="s">
        <v>1869</v>
      </c>
      <c s="35" t="s">
        <v>5</v>
      </c>
      <c s="6" t="s">
        <v>1870</v>
      </c>
      <c s="36" t="s">
        <v>74</v>
      </c>
      <c s="37">
        <v>50</v>
      </c>
      <c s="36">
        <v>0</v>
      </c>
      <c s="36">
        <f>ROUND(G10*H10,6)</f>
      </c>
      <c r="L10" s="38">
        <v>0</v>
      </c>
      <c s="32">
        <f>ROUND(ROUND(L10,2)*ROUND(G10,3),2)</f>
      </c>
      <c s="36" t="s">
        <v>53</v>
      </c>
      <c>
        <f>(M10*21)/100</f>
      </c>
      <c t="s">
        <v>27</v>
      </c>
    </row>
    <row r="11" spans="1:5" ht="12.75">
      <c r="A11" s="35" t="s">
        <v>54</v>
      </c>
      <c r="E11" s="39" t="s">
        <v>5</v>
      </c>
    </row>
    <row r="12" spans="1:5" ht="12.75">
      <c r="A12" s="35" t="s">
        <v>55</v>
      </c>
      <c r="E12" s="40" t="s">
        <v>3111</v>
      </c>
    </row>
    <row r="13" spans="1:5" ht="12.75">
      <c r="A13" t="s">
        <v>56</v>
      </c>
      <c r="E13" s="39" t="s">
        <v>1872</v>
      </c>
    </row>
    <row r="14" spans="1:16" ht="12.75">
      <c r="A14" t="s">
        <v>49</v>
      </c>
      <c s="34" t="s">
        <v>27</v>
      </c>
      <c s="34" t="s">
        <v>569</v>
      </c>
      <c s="35" t="s">
        <v>5</v>
      </c>
      <c s="6" t="s">
        <v>570</v>
      </c>
      <c s="36" t="s">
        <v>52</v>
      </c>
      <c s="37">
        <v>19</v>
      </c>
      <c s="36">
        <v>0</v>
      </c>
      <c s="36">
        <f>ROUND(G14*H14,6)</f>
      </c>
      <c r="L14" s="38">
        <v>0</v>
      </c>
      <c s="32">
        <f>ROUND(ROUND(L14,2)*ROUND(G14,3),2)</f>
      </c>
      <c s="36" t="s">
        <v>53</v>
      </c>
      <c>
        <f>(M14*21)/100</f>
      </c>
      <c t="s">
        <v>27</v>
      </c>
    </row>
    <row r="15" spans="1:5" ht="12.75">
      <c r="A15" s="35" t="s">
        <v>54</v>
      </c>
      <c r="E15" s="39" t="s">
        <v>5</v>
      </c>
    </row>
    <row r="16" spans="1:5" ht="12.75">
      <c r="A16" s="35" t="s">
        <v>55</v>
      </c>
      <c r="E16" s="40" t="s">
        <v>3111</v>
      </c>
    </row>
    <row r="17" spans="1:5" ht="229.5">
      <c r="A17" t="s">
        <v>56</v>
      </c>
      <c r="E17" s="39" t="s">
        <v>3437</v>
      </c>
    </row>
    <row r="18" spans="1:16" ht="12.75">
      <c r="A18" t="s">
        <v>49</v>
      </c>
      <c s="34" t="s">
        <v>26</v>
      </c>
      <c s="34" t="s">
        <v>68</v>
      </c>
      <c s="35" t="s">
        <v>5</v>
      </c>
      <c s="6" t="s">
        <v>69</v>
      </c>
      <c s="36" t="s">
        <v>52</v>
      </c>
      <c s="37">
        <v>19</v>
      </c>
      <c s="36">
        <v>0</v>
      </c>
      <c s="36">
        <f>ROUND(G18*H18,6)</f>
      </c>
      <c r="L18" s="38">
        <v>0</v>
      </c>
      <c s="32">
        <f>ROUND(ROUND(L18,2)*ROUND(G18,3),2)</f>
      </c>
      <c s="36" t="s">
        <v>53</v>
      </c>
      <c>
        <f>(M18*21)/100</f>
      </c>
      <c t="s">
        <v>27</v>
      </c>
    </row>
    <row r="19" spans="1:5" ht="12.75">
      <c r="A19" s="35" t="s">
        <v>54</v>
      </c>
      <c r="E19" s="39" t="s">
        <v>5</v>
      </c>
    </row>
    <row r="20" spans="1:5" ht="12.75">
      <c r="A20" s="35" t="s">
        <v>55</v>
      </c>
      <c r="E20" s="40" t="s">
        <v>3111</v>
      </c>
    </row>
    <row r="21" spans="1:5" ht="153">
      <c r="A21" t="s">
        <v>56</v>
      </c>
      <c r="E21" s="39" t="s">
        <v>2684</v>
      </c>
    </row>
    <row r="22" spans="1:13" ht="12.75">
      <c r="A22" t="s">
        <v>46</v>
      </c>
      <c r="C22" s="31" t="s">
        <v>324</v>
      </c>
      <c r="E22" s="33" t="s">
        <v>2501</v>
      </c>
      <c r="J22" s="32">
        <f>0</f>
      </c>
      <c s="32">
        <f>0</f>
      </c>
      <c s="32">
        <f>0+L23+L27+L31+L35</f>
      </c>
      <c s="32">
        <f>0+M23+M27+M31+M35</f>
      </c>
    </row>
    <row r="23" spans="1:16" ht="12.75">
      <c r="A23" t="s">
        <v>49</v>
      </c>
      <c s="34" t="s">
        <v>62</v>
      </c>
      <c s="34" t="s">
        <v>114</v>
      </c>
      <c s="35" t="s">
        <v>5</v>
      </c>
      <c s="6" t="s">
        <v>115</v>
      </c>
      <c s="36" t="s">
        <v>80</v>
      </c>
      <c s="37">
        <v>3</v>
      </c>
      <c s="36">
        <v>0</v>
      </c>
      <c s="36">
        <f>ROUND(G23*H23,6)</f>
      </c>
      <c r="L23" s="38">
        <v>0</v>
      </c>
      <c s="32">
        <f>ROUND(ROUND(L23,2)*ROUND(G23,3),2)</f>
      </c>
      <c s="36" t="s">
        <v>53</v>
      </c>
      <c>
        <f>(M23*21)/100</f>
      </c>
      <c t="s">
        <v>27</v>
      </c>
    </row>
    <row r="24" spans="1:5" ht="12.75">
      <c r="A24" s="35" t="s">
        <v>54</v>
      </c>
      <c r="E24" s="39" t="s">
        <v>5</v>
      </c>
    </row>
    <row r="25" spans="1:5" ht="12.75">
      <c r="A25" s="35" t="s">
        <v>55</v>
      </c>
      <c r="E25" s="40" t="s">
        <v>3111</v>
      </c>
    </row>
    <row r="26" spans="1:5" ht="51">
      <c r="A26" t="s">
        <v>56</v>
      </c>
      <c r="E26" s="39" t="s">
        <v>2505</v>
      </c>
    </row>
    <row r="27" spans="1:16" ht="12.75">
      <c r="A27" t="s">
        <v>49</v>
      </c>
      <c s="34" t="s">
        <v>67</v>
      </c>
      <c s="34" t="s">
        <v>2060</v>
      </c>
      <c s="35" t="s">
        <v>5</v>
      </c>
      <c s="6" t="s">
        <v>2061</v>
      </c>
      <c s="36" t="s">
        <v>80</v>
      </c>
      <c s="37">
        <v>2</v>
      </c>
      <c s="36">
        <v>0</v>
      </c>
      <c s="36">
        <f>ROUND(G27*H27,6)</f>
      </c>
      <c r="L27" s="38">
        <v>0</v>
      </c>
      <c s="32">
        <f>ROUND(ROUND(L27,2)*ROUND(G27,3),2)</f>
      </c>
      <c s="36" t="s">
        <v>53</v>
      </c>
      <c>
        <f>(M27*21)/100</f>
      </c>
      <c t="s">
        <v>27</v>
      </c>
    </row>
    <row r="28" spans="1:5" ht="12.75">
      <c r="A28" s="35" t="s">
        <v>54</v>
      </c>
      <c r="E28" s="39" t="s">
        <v>5</v>
      </c>
    </row>
    <row r="29" spans="1:5" ht="12.75">
      <c r="A29" s="35" t="s">
        <v>55</v>
      </c>
      <c r="E29" s="40" t="s">
        <v>3111</v>
      </c>
    </row>
    <row r="30" spans="1:5" ht="51">
      <c r="A30" t="s">
        <v>56</v>
      </c>
      <c r="E30" s="39" t="s">
        <v>2505</v>
      </c>
    </row>
    <row r="31" spans="1:16" ht="25.5">
      <c r="A31" t="s">
        <v>49</v>
      </c>
      <c s="34" t="s">
        <v>71</v>
      </c>
      <c s="34" t="s">
        <v>118</v>
      </c>
      <c s="35" t="s">
        <v>5</v>
      </c>
      <c s="6" t="s">
        <v>119</v>
      </c>
      <c s="36" t="s">
        <v>80</v>
      </c>
      <c s="37">
        <v>5</v>
      </c>
      <c s="36">
        <v>0</v>
      </c>
      <c s="36">
        <f>ROUND(G31*H31,6)</f>
      </c>
      <c r="L31" s="38">
        <v>0</v>
      </c>
      <c s="32">
        <f>ROUND(ROUND(L31,2)*ROUND(G31,3),2)</f>
      </c>
      <c s="36" t="s">
        <v>53</v>
      </c>
      <c>
        <f>(M31*21)/100</f>
      </c>
      <c t="s">
        <v>27</v>
      </c>
    </row>
    <row r="32" spans="1:5" ht="12.75">
      <c r="A32" s="35" t="s">
        <v>54</v>
      </c>
      <c r="E32" s="39" t="s">
        <v>5</v>
      </c>
    </row>
    <row r="33" spans="1:5" ht="12.75">
      <c r="A33" s="35" t="s">
        <v>55</v>
      </c>
      <c r="E33" s="40" t="s">
        <v>3111</v>
      </c>
    </row>
    <row r="34" spans="1:5" ht="51">
      <c r="A34" t="s">
        <v>56</v>
      </c>
      <c r="E34" s="39" t="s">
        <v>3172</v>
      </c>
    </row>
    <row r="35" spans="1:16" ht="12.75">
      <c r="A35" t="s">
        <v>49</v>
      </c>
      <c s="34" t="s">
        <v>76</v>
      </c>
      <c s="34" t="s">
        <v>3438</v>
      </c>
      <c s="35" t="s">
        <v>5</v>
      </c>
      <c s="6" t="s">
        <v>3183</v>
      </c>
      <c s="36" t="s">
        <v>74</v>
      </c>
      <c s="37">
        <v>20</v>
      </c>
      <c s="36">
        <v>0</v>
      </c>
      <c s="36">
        <f>ROUND(G35*H35,6)</f>
      </c>
      <c r="L35" s="38">
        <v>0</v>
      </c>
      <c s="32">
        <f>ROUND(ROUND(L35,2)*ROUND(G35,3),2)</f>
      </c>
      <c s="36" t="s">
        <v>53</v>
      </c>
      <c>
        <f>(M35*21)/100</f>
      </c>
      <c t="s">
        <v>27</v>
      </c>
    </row>
    <row r="36" spans="1:5" ht="12.75">
      <c r="A36" s="35" t="s">
        <v>54</v>
      </c>
      <c r="E36" s="39" t="s">
        <v>5</v>
      </c>
    </row>
    <row r="37" spans="1:5" ht="12.75">
      <c r="A37" s="35" t="s">
        <v>55</v>
      </c>
      <c r="E37" s="40" t="s">
        <v>3111</v>
      </c>
    </row>
    <row r="38" spans="1:5" ht="102">
      <c r="A38" t="s">
        <v>56</v>
      </c>
      <c r="E38" s="39" t="s">
        <v>3184</v>
      </c>
    </row>
    <row r="39" spans="1:13" ht="12.75">
      <c r="A39" t="s">
        <v>46</v>
      </c>
      <c r="C39" s="31" t="s">
        <v>2509</v>
      </c>
      <c r="E39" s="33" t="s">
        <v>2510</v>
      </c>
      <c r="J39" s="32">
        <f>0</f>
      </c>
      <c s="32">
        <f>0</f>
      </c>
      <c s="32">
        <f>0+L40+L44+L48+L52+L56+L60+L64+L68</f>
      </c>
      <c s="32">
        <f>0+M40+M44+M48+M52+M56+M60+M64+M68</f>
      </c>
    </row>
    <row r="40" spans="1:16" ht="12.75">
      <c r="A40" t="s">
        <v>49</v>
      </c>
      <c s="34" t="s">
        <v>82</v>
      </c>
      <c s="34" t="s">
        <v>1925</v>
      </c>
      <c s="35" t="s">
        <v>5</v>
      </c>
      <c s="6" t="s">
        <v>1926</v>
      </c>
      <c s="36" t="s">
        <v>65</v>
      </c>
      <c s="37">
        <v>10</v>
      </c>
      <c s="36">
        <v>0</v>
      </c>
      <c s="36">
        <f>ROUND(G40*H40,6)</f>
      </c>
      <c r="L40" s="38">
        <v>0</v>
      </c>
      <c s="32">
        <f>ROUND(ROUND(L40,2)*ROUND(G40,3),2)</f>
      </c>
      <c s="36" t="s">
        <v>53</v>
      </c>
      <c>
        <f>(M40*21)/100</f>
      </c>
      <c t="s">
        <v>27</v>
      </c>
    </row>
    <row r="41" spans="1:5" ht="12.75">
      <c r="A41" s="35" t="s">
        <v>54</v>
      </c>
      <c r="E41" s="39" t="s">
        <v>5</v>
      </c>
    </row>
    <row r="42" spans="1:5" ht="12.75">
      <c r="A42" s="35" t="s">
        <v>55</v>
      </c>
      <c r="E42" s="40" t="s">
        <v>3111</v>
      </c>
    </row>
    <row r="43" spans="1:5" ht="38.25">
      <c r="A43" t="s">
        <v>56</v>
      </c>
      <c r="E43" s="39" t="s">
        <v>3189</v>
      </c>
    </row>
    <row r="44" spans="1:16" ht="12.75">
      <c r="A44" t="s">
        <v>49</v>
      </c>
      <c s="34" t="s">
        <v>86</v>
      </c>
      <c s="34" t="s">
        <v>413</v>
      </c>
      <c s="35" t="s">
        <v>5</v>
      </c>
      <c s="6" t="s">
        <v>414</v>
      </c>
      <c s="36" t="s">
        <v>65</v>
      </c>
      <c s="37">
        <v>55</v>
      </c>
      <c s="36">
        <v>0</v>
      </c>
      <c s="36">
        <f>ROUND(G44*H44,6)</f>
      </c>
      <c r="L44" s="38">
        <v>0</v>
      </c>
      <c s="32">
        <f>ROUND(ROUND(L44,2)*ROUND(G44,3),2)</f>
      </c>
      <c s="36" t="s">
        <v>53</v>
      </c>
      <c>
        <f>(M44*21)/100</f>
      </c>
      <c t="s">
        <v>27</v>
      </c>
    </row>
    <row r="45" spans="1:5" ht="12.75">
      <c r="A45" s="35" t="s">
        <v>54</v>
      </c>
      <c r="E45" s="39" t="s">
        <v>5</v>
      </c>
    </row>
    <row r="46" spans="1:5" ht="12.75">
      <c r="A46" s="35" t="s">
        <v>55</v>
      </c>
      <c r="E46" s="40" t="s">
        <v>3111</v>
      </c>
    </row>
    <row r="47" spans="1:5" ht="51">
      <c r="A47" t="s">
        <v>56</v>
      </c>
      <c r="E47" s="39" t="s">
        <v>2708</v>
      </c>
    </row>
    <row r="48" spans="1:16" ht="12.75">
      <c r="A48" t="s">
        <v>49</v>
      </c>
      <c s="34" t="s">
        <v>90</v>
      </c>
      <c s="34" t="s">
        <v>2709</v>
      </c>
      <c s="35" t="s">
        <v>5</v>
      </c>
      <c s="6" t="s">
        <v>2710</v>
      </c>
      <c s="36" t="s">
        <v>65</v>
      </c>
      <c s="37">
        <v>20</v>
      </c>
      <c s="36">
        <v>0</v>
      </c>
      <c s="36">
        <f>ROUND(G48*H48,6)</f>
      </c>
      <c r="L48" s="38">
        <v>0</v>
      </c>
      <c s="32">
        <f>ROUND(ROUND(L48,2)*ROUND(G48,3),2)</f>
      </c>
      <c s="36" t="s">
        <v>53</v>
      </c>
      <c>
        <f>(M48*21)/100</f>
      </c>
      <c t="s">
        <v>27</v>
      </c>
    </row>
    <row r="49" spans="1:5" ht="12.75">
      <c r="A49" s="35" t="s">
        <v>54</v>
      </c>
      <c r="E49" s="39" t="s">
        <v>5</v>
      </c>
    </row>
    <row r="50" spans="1:5" ht="12.75">
      <c r="A50" s="35" t="s">
        <v>55</v>
      </c>
      <c r="E50" s="40" t="s">
        <v>3111</v>
      </c>
    </row>
    <row r="51" spans="1:5" ht="51">
      <c r="A51" t="s">
        <v>56</v>
      </c>
      <c r="E51" s="39" t="s">
        <v>2711</v>
      </c>
    </row>
    <row r="52" spans="1:16" ht="12.75">
      <c r="A52" t="s">
        <v>49</v>
      </c>
      <c s="34" t="s">
        <v>94</v>
      </c>
      <c s="34" t="s">
        <v>782</v>
      </c>
      <c s="35" t="s">
        <v>5</v>
      </c>
      <c s="6" t="s">
        <v>783</v>
      </c>
      <c s="36" t="s">
        <v>80</v>
      </c>
      <c s="37">
        <v>2</v>
      </c>
      <c s="36">
        <v>0</v>
      </c>
      <c s="36">
        <f>ROUND(G52*H52,6)</f>
      </c>
      <c r="L52" s="38">
        <v>0</v>
      </c>
      <c s="32">
        <f>ROUND(ROUND(L52,2)*ROUND(G52,3),2)</f>
      </c>
      <c s="36" t="s">
        <v>53</v>
      </c>
      <c>
        <f>(M52*21)/100</f>
      </c>
      <c t="s">
        <v>27</v>
      </c>
    </row>
    <row r="53" spans="1:5" ht="12.75">
      <c r="A53" s="35" t="s">
        <v>54</v>
      </c>
      <c r="E53" s="39" t="s">
        <v>5</v>
      </c>
    </row>
    <row r="54" spans="1:5" ht="12.75">
      <c r="A54" s="35" t="s">
        <v>55</v>
      </c>
      <c r="E54" s="40" t="s">
        <v>3111</v>
      </c>
    </row>
    <row r="55" spans="1:5" ht="38.25">
      <c r="A55" t="s">
        <v>56</v>
      </c>
      <c r="E55" s="39" t="s">
        <v>2715</v>
      </c>
    </row>
    <row r="56" spans="1:16" ht="12.75">
      <c r="A56" t="s">
        <v>49</v>
      </c>
      <c s="34" t="s">
        <v>97</v>
      </c>
      <c s="34" t="s">
        <v>418</v>
      </c>
      <c s="35" t="s">
        <v>5</v>
      </c>
      <c s="6" t="s">
        <v>419</v>
      </c>
      <c s="36" t="s">
        <v>80</v>
      </c>
      <c s="37">
        <v>20</v>
      </c>
      <c s="36">
        <v>0</v>
      </c>
      <c s="36">
        <f>ROUND(G56*H56,6)</f>
      </c>
      <c r="L56" s="38">
        <v>0</v>
      </c>
      <c s="32">
        <f>ROUND(ROUND(L56,2)*ROUND(G56,3),2)</f>
      </c>
      <c s="36" t="s">
        <v>53</v>
      </c>
      <c>
        <f>(M56*21)/100</f>
      </c>
      <c t="s">
        <v>27</v>
      </c>
    </row>
    <row r="57" spans="1:5" ht="12.75">
      <c r="A57" s="35" t="s">
        <v>54</v>
      </c>
      <c r="E57" s="39" t="s">
        <v>5</v>
      </c>
    </row>
    <row r="58" spans="1:5" ht="12.75">
      <c r="A58" s="35" t="s">
        <v>55</v>
      </c>
      <c r="E58" s="40" t="s">
        <v>3111</v>
      </c>
    </row>
    <row r="59" spans="1:5" ht="25.5">
      <c r="A59" t="s">
        <v>56</v>
      </c>
      <c r="E59" s="39" t="s">
        <v>3439</v>
      </c>
    </row>
    <row r="60" spans="1:16" ht="12.75">
      <c r="A60" t="s">
        <v>49</v>
      </c>
      <c s="34" t="s">
        <v>101</v>
      </c>
      <c s="34" t="s">
        <v>2716</v>
      </c>
      <c s="35" t="s">
        <v>5</v>
      </c>
      <c s="6" t="s">
        <v>2717</v>
      </c>
      <c s="36" t="s">
        <v>80</v>
      </c>
      <c s="37">
        <v>2</v>
      </c>
      <c s="36">
        <v>0</v>
      </c>
      <c s="36">
        <f>ROUND(G60*H60,6)</f>
      </c>
      <c r="L60" s="38">
        <v>0</v>
      </c>
      <c s="32">
        <f>ROUND(ROUND(L60,2)*ROUND(G60,3),2)</f>
      </c>
      <c s="36" t="s">
        <v>53</v>
      </c>
      <c>
        <f>(M60*21)/100</f>
      </c>
      <c t="s">
        <v>27</v>
      </c>
    </row>
    <row r="61" spans="1:5" ht="12.75">
      <c r="A61" s="35" t="s">
        <v>54</v>
      </c>
      <c r="E61" s="39" t="s">
        <v>5</v>
      </c>
    </row>
    <row r="62" spans="1:5" ht="12.75">
      <c r="A62" s="35" t="s">
        <v>55</v>
      </c>
      <c r="E62" s="40" t="s">
        <v>3111</v>
      </c>
    </row>
    <row r="63" spans="1:5" ht="38.25">
      <c r="A63" t="s">
        <v>56</v>
      </c>
      <c r="E63" s="39" t="s">
        <v>2718</v>
      </c>
    </row>
    <row r="64" spans="1:16" ht="12.75">
      <c r="A64" t="s">
        <v>49</v>
      </c>
      <c s="34" t="s">
        <v>105</v>
      </c>
      <c s="34" t="s">
        <v>1928</v>
      </c>
      <c s="35" t="s">
        <v>5</v>
      </c>
      <c s="6" t="s">
        <v>1929</v>
      </c>
      <c s="36" t="s">
        <v>80</v>
      </c>
      <c s="37">
        <v>20</v>
      </c>
      <c s="36">
        <v>0</v>
      </c>
      <c s="36">
        <f>ROUND(G64*H64,6)</f>
      </c>
      <c r="L64" s="38">
        <v>0</v>
      </c>
      <c s="32">
        <f>ROUND(ROUND(L64,2)*ROUND(G64,3),2)</f>
      </c>
      <c s="36" t="s">
        <v>53</v>
      </c>
      <c>
        <f>(M64*21)/100</f>
      </c>
      <c t="s">
        <v>27</v>
      </c>
    </row>
    <row r="65" spans="1:5" ht="12.75">
      <c r="A65" s="35" t="s">
        <v>54</v>
      </c>
      <c r="E65" s="39" t="s">
        <v>5</v>
      </c>
    </row>
    <row r="66" spans="1:5" ht="12.75">
      <c r="A66" s="35" t="s">
        <v>55</v>
      </c>
      <c r="E66" s="40" t="s">
        <v>3111</v>
      </c>
    </row>
    <row r="67" spans="1:5" ht="38.25">
      <c r="A67" t="s">
        <v>56</v>
      </c>
      <c r="E67" s="39" t="s">
        <v>2720</v>
      </c>
    </row>
    <row r="68" spans="1:16" ht="12.75">
      <c r="A68" t="s">
        <v>49</v>
      </c>
      <c s="34" t="s">
        <v>109</v>
      </c>
      <c s="34" t="s">
        <v>422</v>
      </c>
      <c s="35" t="s">
        <v>5</v>
      </c>
      <c s="6" t="s">
        <v>423</v>
      </c>
      <c s="36" t="s">
        <v>80</v>
      </c>
      <c s="37">
        <v>2</v>
      </c>
      <c s="36">
        <v>0</v>
      </c>
      <c s="36">
        <f>ROUND(G68*H68,6)</f>
      </c>
      <c r="L68" s="38">
        <v>0</v>
      </c>
      <c s="32">
        <f>ROUND(ROUND(L68,2)*ROUND(G68,3),2)</f>
      </c>
      <c s="36" t="s">
        <v>53</v>
      </c>
      <c>
        <f>(M68*21)/100</f>
      </c>
      <c t="s">
        <v>27</v>
      </c>
    </row>
    <row r="69" spans="1:5" ht="12.75">
      <c r="A69" s="35" t="s">
        <v>54</v>
      </c>
      <c r="E69" s="39" t="s">
        <v>5</v>
      </c>
    </row>
    <row r="70" spans="1:5" ht="12.75">
      <c r="A70" s="35" t="s">
        <v>55</v>
      </c>
      <c r="E70" s="40" t="s">
        <v>3111</v>
      </c>
    </row>
    <row r="71" spans="1:5" ht="51">
      <c r="A71" t="s">
        <v>56</v>
      </c>
      <c r="E71" s="39" t="s">
        <v>2721</v>
      </c>
    </row>
    <row r="72" spans="1:13" ht="12.75">
      <c r="A72" t="s">
        <v>46</v>
      </c>
      <c r="C72" s="31" t="s">
        <v>496</v>
      </c>
      <c r="E72" s="33" t="s">
        <v>2529</v>
      </c>
      <c r="J72" s="32">
        <f>0</f>
      </c>
      <c s="32">
        <f>0</f>
      </c>
      <c s="32">
        <f>0+L73+L77+L81+L85</f>
      </c>
      <c s="32">
        <f>0+M73+M77+M81+M85</f>
      </c>
    </row>
    <row r="73" spans="1:16" ht="25.5">
      <c r="A73" t="s">
        <v>49</v>
      </c>
      <c s="34" t="s">
        <v>113</v>
      </c>
      <c s="34" t="s">
        <v>2530</v>
      </c>
      <c s="35" t="s">
        <v>5</v>
      </c>
      <c s="6" t="s">
        <v>2531</v>
      </c>
      <c s="36" t="s">
        <v>80</v>
      </c>
      <c s="37">
        <v>1</v>
      </c>
      <c s="36">
        <v>0</v>
      </c>
      <c s="36">
        <f>ROUND(G73*H73,6)</f>
      </c>
      <c r="L73" s="38">
        <v>0</v>
      </c>
      <c s="32">
        <f>ROUND(ROUND(L73,2)*ROUND(G73,3),2)</f>
      </c>
      <c s="36" t="s">
        <v>53</v>
      </c>
      <c>
        <f>(M73*21)/100</f>
      </c>
      <c t="s">
        <v>27</v>
      </c>
    </row>
    <row r="74" spans="1:5" ht="12.75">
      <c r="A74" s="35" t="s">
        <v>54</v>
      </c>
      <c r="E74" s="39" t="s">
        <v>5</v>
      </c>
    </row>
    <row r="75" spans="1:5" ht="12.75">
      <c r="A75" s="35" t="s">
        <v>55</v>
      </c>
      <c r="E75" s="40" t="s">
        <v>3111</v>
      </c>
    </row>
    <row r="76" spans="1:5" ht="63.75">
      <c r="A76" t="s">
        <v>56</v>
      </c>
      <c r="E76" s="39" t="s">
        <v>2532</v>
      </c>
    </row>
    <row r="77" spans="1:16" ht="25.5">
      <c r="A77" t="s">
        <v>49</v>
      </c>
      <c s="34" t="s">
        <v>117</v>
      </c>
      <c s="34" t="s">
        <v>502</v>
      </c>
      <c s="35" t="s">
        <v>5</v>
      </c>
      <c s="6" t="s">
        <v>503</v>
      </c>
      <c s="36" t="s">
        <v>80</v>
      </c>
      <c s="37">
        <v>1</v>
      </c>
      <c s="36">
        <v>0</v>
      </c>
      <c s="36">
        <f>ROUND(G77*H77,6)</f>
      </c>
      <c r="L77" s="38">
        <v>0</v>
      </c>
      <c s="32">
        <f>ROUND(ROUND(L77,2)*ROUND(G77,3),2)</f>
      </c>
      <c s="36" t="s">
        <v>53</v>
      </c>
      <c>
        <f>(M77*21)/100</f>
      </c>
      <c t="s">
        <v>27</v>
      </c>
    </row>
    <row r="78" spans="1:5" ht="12.75">
      <c r="A78" s="35" t="s">
        <v>54</v>
      </c>
      <c r="E78" s="39" t="s">
        <v>5</v>
      </c>
    </row>
    <row r="79" spans="1:5" ht="12.75">
      <c r="A79" s="35" t="s">
        <v>55</v>
      </c>
      <c r="E79" s="40" t="s">
        <v>3111</v>
      </c>
    </row>
    <row r="80" spans="1:5" ht="38.25">
      <c r="A80" t="s">
        <v>56</v>
      </c>
      <c r="E80" s="39" t="s">
        <v>2533</v>
      </c>
    </row>
    <row r="81" spans="1:16" ht="12.75">
      <c r="A81" t="s">
        <v>49</v>
      </c>
      <c s="34" t="s">
        <v>120</v>
      </c>
      <c s="34" t="s">
        <v>2737</v>
      </c>
      <c s="35" t="s">
        <v>5</v>
      </c>
      <c s="6" t="s">
        <v>2738</v>
      </c>
      <c s="36" t="s">
        <v>80</v>
      </c>
      <c s="37">
        <v>1</v>
      </c>
      <c s="36">
        <v>0</v>
      </c>
      <c s="36">
        <f>ROUND(G81*H81,6)</f>
      </c>
      <c r="L81" s="38">
        <v>0</v>
      </c>
      <c s="32">
        <f>ROUND(ROUND(L81,2)*ROUND(G81,3),2)</f>
      </c>
      <c s="36" t="s">
        <v>53</v>
      </c>
      <c>
        <f>(M81*21)/100</f>
      </c>
      <c t="s">
        <v>27</v>
      </c>
    </row>
    <row r="82" spans="1:5" ht="12.75">
      <c r="A82" s="35" t="s">
        <v>54</v>
      </c>
      <c r="E82" s="39" t="s">
        <v>5</v>
      </c>
    </row>
    <row r="83" spans="1:5" ht="12.75">
      <c r="A83" s="35" t="s">
        <v>55</v>
      </c>
      <c r="E83" s="40" t="s">
        <v>3111</v>
      </c>
    </row>
    <row r="84" spans="1:5" ht="38.25">
      <c r="A84" t="s">
        <v>56</v>
      </c>
      <c r="E84" s="39" t="s">
        <v>2535</v>
      </c>
    </row>
    <row r="85" spans="1:16" ht="12.75">
      <c r="A85" t="s">
        <v>49</v>
      </c>
      <c s="34" t="s">
        <v>125</v>
      </c>
      <c s="34" t="s">
        <v>504</v>
      </c>
      <c s="35" t="s">
        <v>5</v>
      </c>
      <c s="6" t="s">
        <v>505</v>
      </c>
      <c s="36" t="s">
        <v>277</v>
      </c>
      <c s="37">
        <v>12</v>
      </c>
      <c s="36">
        <v>0</v>
      </c>
      <c s="36">
        <f>ROUND(G85*H85,6)</f>
      </c>
      <c r="L85" s="38">
        <v>0</v>
      </c>
      <c s="32">
        <f>ROUND(ROUND(L85,2)*ROUND(G85,3),2)</f>
      </c>
      <c s="36" t="s">
        <v>53</v>
      </c>
      <c>
        <f>(M85*21)/100</f>
      </c>
      <c t="s">
        <v>27</v>
      </c>
    </row>
    <row r="86" spans="1:5" ht="12.75">
      <c r="A86" s="35" t="s">
        <v>54</v>
      </c>
      <c r="E86" s="39" t="s">
        <v>5</v>
      </c>
    </row>
    <row r="87" spans="1:5" ht="12.75">
      <c r="A87" s="35" t="s">
        <v>55</v>
      </c>
      <c r="E87" s="40" t="s">
        <v>3111</v>
      </c>
    </row>
    <row r="88" spans="1:5" ht="38.25">
      <c r="A88" t="s">
        <v>56</v>
      </c>
      <c r="E88" s="39" t="s">
        <v>2536</v>
      </c>
    </row>
    <row r="89" spans="1:13" ht="12.75">
      <c r="A89" t="s">
        <v>46</v>
      </c>
      <c r="C89" s="31" t="s">
        <v>3440</v>
      </c>
      <c r="E89" s="33" t="s">
        <v>3441</v>
      </c>
      <c r="J89" s="32">
        <f>0</f>
      </c>
      <c s="32">
        <f>0</f>
      </c>
      <c s="32">
        <f>0+L90</f>
      </c>
      <c s="32">
        <f>0+M90</f>
      </c>
    </row>
    <row r="90" spans="1:16" ht="12.75">
      <c r="A90" t="s">
        <v>49</v>
      </c>
      <c s="34" t="s">
        <v>128</v>
      </c>
      <c s="34" t="s">
        <v>3442</v>
      </c>
      <c s="35" t="s">
        <v>5</v>
      </c>
      <c s="6" t="s">
        <v>3443</v>
      </c>
      <c s="36" t="s">
        <v>74</v>
      </c>
      <c s="37">
        <v>5</v>
      </c>
      <c s="36">
        <v>0</v>
      </c>
      <c s="36">
        <f>ROUND(G90*H90,6)</f>
      </c>
      <c r="L90" s="38">
        <v>0</v>
      </c>
      <c s="32">
        <f>ROUND(ROUND(L90,2)*ROUND(G90,3),2)</f>
      </c>
      <c s="36" t="s">
        <v>53</v>
      </c>
      <c>
        <f>(M90*21)/100</f>
      </c>
      <c t="s">
        <v>27</v>
      </c>
    </row>
    <row r="91" spans="1:5" ht="12.75">
      <c r="A91" s="35" t="s">
        <v>54</v>
      </c>
      <c r="E91" s="39" t="s">
        <v>5</v>
      </c>
    </row>
    <row r="92" spans="1:5" ht="12.75">
      <c r="A92" s="35" t="s">
        <v>55</v>
      </c>
      <c r="E92" s="40" t="s">
        <v>3111</v>
      </c>
    </row>
    <row r="93" spans="1:5" ht="25.5">
      <c r="A93" t="s">
        <v>56</v>
      </c>
      <c r="E93" s="39" t="s">
        <v>3444</v>
      </c>
    </row>
    <row r="94" spans="1:13" ht="12.75">
      <c r="A94" t="s">
        <v>46</v>
      </c>
      <c r="C94" s="31" t="s">
        <v>649</v>
      </c>
      <c r="E94" s="33" t="s">
        <v>2348</v>
      </c>
      <c r="J94" s="32">
        <f>0</f>
      </c>
      <c s="32">
        <f>0</f>
      </c>
      <c s="32">
        <f>0+L95+L99</f>
      </c>
      <c s="32">
        <f>0+M95+M99</f>
      </c>
    </row>
    <row r="95" spans="1:16" ht="25.5">
      <c r="A95" t="s">
        <v>49</v>
      </c>
      <c s="34" t="s">
        <v>131</v>
      </c>
      <c s="34" t="s">
        <v>975</v>
      </c>
      <c s="35" t="s">
        <v>652</v>
      </c>
      <c s="6" t="s">
        <v>976</v>
      </c>
      <c s="36" t="s">
        <v>654</v>
      </c>
      <c s="37">
        <v>0.5</v>
      </c>
      <c s="36">
        <v>0</v>
      </c>
      <c s="36">
        <f>ROUND(G95*H95,6)</f>
      </c>
      <c r="L95" s="38">
        <v>0</v>
      </c>
      <c s="32">
        <f>ROUND(ROUND(L95,2)*ROUND(G95,3),2)</f>
      </c>
      <c s="36" t="s">
        <v>655</v>
      </c>
      <c>
        <f>(M95*21)/100</f>
      </c>
      <c t="s">
        <v>27</v>
      </c>
    </row>
    <row r="96" spans="1:5" ht="12.75">
      <c r="A96" s="35" t="s">
        <v>54</v>
      </c>
      <c r="E96" s="39" t="s">
        <v>5</v>
      </c>
    </row>
    <row r="97" spans="1:5" ht="12.75">
      <c r="A97" s="35" t="s">
        <v>55</v>
      </c>
      <c r="E97" s="40" t="s">
        <v>3111</v>
      </c>
    </row>
    <row r="98" spans="1:5" ht="165.75">
      <c r="A98" t="s">
        <v>56</v>
      </c>
      <c r="E98" s="39" t="s">
        <v>657</v>
      </c>
    </row>
    <row r="99" spans="1:16" ht="25.5">
      <c r="A99" t="s">
        <v>49</v>
      </c>
      <c s="34" t="s">
        <v>135</v>
      </c>
      <c s="34" t="s">
        <v>651</v>
      </c>
      <c s="35" t="s">
        <v>652</v>
      </c>
      <c s="6" t="s">
        <v>653</v>
      </c>
      <c s="36" t="s">
        <v>654</v>
      </c>
      <c s="37">
        <v>0.1</v>
      </c>
      <c s="36">
        <v>0</v>
      </c>
      <c s="36">
        <f>ROUND(G99*H99,6)</f>
      </c>
      <c r="L99" s="38">
        <v>0</v>
      </c>
      <c s="32">
        <f>ROUND(ROUND(L99,2)*ROUND(G99,3),2)</f>
      </c>
      <c s="36" t="s">
        <v>655</v>
      </c>
      <c>
        <f>(M99*21)/100</f>
      </c>
      <c t="s">
        <v>27</v>
      </c>
    </row>
    <row r="100" spans="1:5" ht="12.75">
      <c r="A100" s="35" t="s">
        <v>54</v>
      </c>
      <c r="E100" s="39" t="s">
        <v>5</v>
      </c>
    </row>
    <row r="101" spans="1:5" ht="12.75">
      <c r="A101" s="35" t="s">
        <v>55</v>
      </c>
      <c r="E101" s="40" t="s">
        <v>3111</v>
      </c>
    </row>
    <row r="102" spans="1:5" ht="165.75">
      <c r="A102" t="s">
        <v>56</v>
      </c>
      <c r="E102"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3445</v>
      </c>
      <c s="41">
        <f>Rekapitulace!C60</f>
      </c>
      <c s="20" t="s">
        <v>0</v>
      </c>
      <c t="s">
        <v>23</v>
      </c>
      <c t="s">
        <v>27</v>
      </c>
    </row>
    <row r="4" spans="1:16" ht="32" customHeight="1">
      <c r="A4" s="24" t="s">
        <v>20</v>
      </c>
      <c s="25" t="s">
        <v>28</v>
      </c>
      <c s="27" t="s">
        <v>3445</v>
      </c>
      <c r="E4" s="26" t="s">
        <v>3446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COUNTIFS(L8:L36,"=0",A8:A36,"P")+COUNTIFS(L8:L36,"",A8:A36,"P")+SUM(Q8:Q36)</f>
      </c>
    </row>
    <row r="8" spans="1:13" ht="12.75">
      <c r="A8" t="s">
        <v>44</v>
      </c>
      <c r="C8" s="28" t="s">
        <v>3449</v>
      </c>
      <c r="E8" s="30" t="s">
        <v>3448</v>
      </c>
      <c r="J8" s="29">
        <f>0+J9+J30+J35</f>
      </c>
      <c s="29">
        <f>0+K9+K30+K35</f>
      </c>
      <c s="29">
        <f>0+L9+L30+L35</f>
      </c>
      <c s="29">
        <f>0+M9+M30+M35</f>
      </c>
    </row>
    <row r="9" spans="1:13" ht="12.75">
      <c r="A9" t="s">
        <v>46</v>
      </c>
      <c r="C9" s="31" t="s">
        <v>47</v>
      </c>
      <c r="E9" s="33" t="s">
        <v>48</v>
      </c>
      <c r="J9" s="32">
        <f>0</f>
      </c>
      <c s="32">
        <f>0</f>
      </c>
      <c s="32">
        <f>0+L10+L14+L18+L22+L26</f>
      </c>
      <c s="32">
        <f>0+M10+M14+M18+M22+M26</f>
      </c>
    </row>
    <row r="10" spans="1:16" ht="25.5">
      <c r="A10" t="s">
        <v>49</v>
      </c>
      <c s="34" t="s">
        <v>47</v>
      </c>
      <c s="34" t="s">
        <v>3450</v>
      </c>
      <c s="35" t="s">
        <v>5</v>
      </c>
      <c s="6" t="s">
        <v>3451</v>
      </c>
      <c s="36" t="s">
        <v>80</v>
      </c>
      <c s="37">
        <v>2</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65.75">
      <c r="A13" t="s">
        <v>56</v>
      </c>
      <c r="E13" s="39" t="s">
        <v>3452</v>
      </c>
    </row>
    <row r="14" spans="1:16" ht="25.5">
      <c r="A14" t="s">
        <v>49</v>
      </c>
      <c s="34" t="s">
        <v>27</v>
      </c>
      <c s="34" t="s">
        <v>3453</v>
      </c>
      <c s="35" t="s">
        <v>5</v>
      </c>
      <c s="6" t="s">
        <v>3454</v>
      </c>
      <c s="36" t="s">
        <v>80</v>
      </c>
      <c s="37">
        <v>1</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65.75">
      <c r="A17" t="s">
        <v>56</v>
      </c>
      <c r="E17" s="39" t="s">
        <v>3452</v>
      </c>
    </row>
    <row r="18" spans="1:16" ht="25.5">
      <c r="A18" t="s">
        <v>49</v>
      </c>
      <c s="34" t="s">
        <v>26</v>
      </c>
      <c s="34" t="s">
        <v>3455</v>
      </c>
      <c s="35" t="s">
        <v>5</v>
      </c>
      <c s="6" t="s">
        <v>3456</v>
      </c>
      <c s="36" t="s">
        <v>80</v>
      </c>
      <c s="37">
        <v>21</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65.75">
      <c r="A21" t="s">
        <v>56</v>
      </c>
      <c r="E21" s="39" t="s">
        <v>3452</v>
      </c>
    </row>
    <row r="22" spans="1:16" ht="12.75">
      <c r="A22" t="s">
        <v>49</v>
      </c>
      <c s="34" t="s">
        <v>62</v>
      </c>
      <c s="34" t="s">
        <v>3457</v>
      </c>
      <c s="35" t="s">
        <v>5</v>
      </c>
      <c s="6" t="s">
        <v>3458</v>
      </c>
      <c s="36" t="s">
        <v>80</v>
      </c>
      <c s="37">
        <v>11</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76.5">
      <c r="A25" t="s">
        <v>56</v>
      </c>
      <c r="E25" s="39" t="s">
        <v>3459</v>
      </c>
    </row>
    <row r="26" spans="1:16" ht="12.75">
      <c r="A26" t="s">
        <v>49</v>
      </c>
      <c s="34" t="s">
        <v>67</v>
      </c>
      <c s="34" t="s">
        <v>3460</v>
      </c>
      <c s="35" t="s">
        <v>5</v>
      </c>
      <c s="6" t="s">
        <v>3461</v>
      </c>
      <c s="36" t="s">
        <v>74</v>
      </c>
      <c s="37">
        <v>16</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38.25">
      <c r="A29" t="s">
        <v>56</v>
      </c>
      <c r="E29" s="39" t="s">
        <v>3462</v>
      </c>
    </row>
    <row r="30" spans="1:13" ht="12.75">
      <c r="A30" t="s">
        <v>46</v>
      </c>
      <c r="C30" s="31" t="s">
        <v>649</v>
      </c>
      <c r="E30" s="33" t="s">
        <v>2348</v>
      </c>
      <c r="J30" s="32">
        <f>0</f>
      </c>
      <c s="32">
        <f>0</f>
      </c>
      <c s="32">
        <f>0+L31</f>
      </c>
      <c s="32">
        <f>0+M31</f>
      </c>
    </row>
    <row r="31" spans="1:16" ht="25.5">
      <c r="A31" t="s">
        <v>49</v>
      </c>
      <c s="34" t="s">
        <v>71</v>
      </c>
      <c s="34" t="s">
        <v>3376</v>
      </c>
      <c s="35" t="s">
        <v>652</v>
      </c>
      <c s="6" t="s">
        <v>3377</v>
      </c>
      <c s="36" t="s">
        <v>654</v>
      </c>
      <c s="37">
        <v>40</v>
      </c>
      <c s="36">
        <v>0</v>
      </c>
      <c s="36">
        <f>ROUND(G31*H31,6)</f>
      </c>
      <c r="L31" s="38">
        <v>0</v>
      </c>
      <c s="32">
        <f>ROUND(ROUND(L31,2)*ROUND(G31,3),2)</f>
      </c>
      <c s="36" t="s">
        <v>655</v>
      </c>
      <c>
        <f>(M31*21)/100</f>
      </c>
      <c t="s">
        <v>27</v>
      </c>
    </row>
    <row r="32" spans="1:5" ht="12.75">
      <c r="A32" s="35" t="s">
        <v>54</v>
      </c>
      <c r="E32" s="39" t="s">
        <v>656</v>
      </c>
    </row>
    <row r="33" spans="1:5" ht="12.75">
      <c r="A33" s="35" t="s">
        <v>55</v>
      </c>
      <c r="E33" s="40" t="s">
        <v>5</v>
      </c>
    </row>
    <row r="34" spans="1:5" ht="165.75">
      <c r="A34" t="s">
        <v>56</v>
      </c>
      <c r="E34" s="39" t="s">
        <v>3378</v>
      </c>
    </row>
    <row r="35" spans="1:13" ht="12.75">
      <c r="A35" t="s">
        <v>46</v>
      </c>
      <c r="C35" s="31" t="s">
        <v>790</v>
      </c>
      <c r="E35" s="33" t="s">
        <v>3463</v>
      </c>
      <c r="J35" s="32">
        <f>0</f>
      </c>
      <c s="32">
        <f>0</f>
      </c>
      <c s="32">
        <f>0+L36</f>
      </c>
      <c s="32">
        <f>0+M36</f>
      </c>
    </row>
    <row r="36" spans="1:16" ht="12.75">
      <c r="A36" t="s">
        <v>49</v>
      </c>
      <c s="34" t="s">
        <v>76</v>
      </c>
      <c s="34" t="s">
        <v>3464</v>
      </c>
      <c s="35" t="s">
        <v>5</v>
      </c>
      <c s="6" t="s">
        <v>3465</v>
      </c>
      <c s="36" t="s">
        <v>3466</v>
      </c>
      <c s="37">
        <v>1</v>
      </c>
      <c s="36">
        <v>0</v>
      </c>
      <c s="36">
        <f>ROUND(G36*H36,6)</f>
      </c>
      <c r="L36" s="38">
        <v>0</v>
      </c>
      <c s="32">
        <f>ROUND(ROUND(L36,2)*ROUND(G36,3),2)</f>
      </c>
      <c s="36" t="s">
        <v>655</v>
      </c>
      <c>
        <f>(M36*21)/100</f>
      </c>
      <c t="s">
        <v>27</v>
      </c>
    </row>
    <row r="37" spans="1:5" ht="12.75">
      <c r="A37" s="35" t="s">
        <v>54</v>
      </c>
      <c r="E37" s="39" t="s">
        <v>5</v>
      </c>
    </row>
    <row r="38" spans="1:5" ht="12.75">
      <c r="A38" s="35" t="s">
        <v>55</v>
      </c>
      <c r="E38" s="40" t="s">
        <v>5</v>
      </c>
    </row>
    <row r="39" spans="1:5" ht="76.5">
      <c r="A39" t="s">
        <v>56</v>
      </c>
      <c r="E39" s="39" t="s">
        <v>3467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3445</v>
      </c>
      <c s="41">
        <f>Rekapitulace!C60</f>
      </c>
      <c s="20" t="s">
        <v>0</v>
      </c>
      <c t="s">
        <v>23</v>
      </c>
      <c t="s">
        <v>27</v>
      </c>
    </row>
    <row r="4" spans="1:16" ht="32" customHeight="1">
      <c r="A4" s="24" t="s">
        <v>20</v>
      </c>
      <c s="25" t="s">
        <v>28</v>
      </c>
      <c s="27" t="s">
        <v>3445</v>
      </c>
      <c r="E4" s="26" t="s">
        <v>3446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3470</v>
      </c>
      <c r="E8" s="30" t="s">
        <v>3469</v>
      </c>
      <c r="J8" s="29">
        <f>0+J9</f>
      </c>
      <c s="29">
        <f>0+K9</f>
      </c>
      <c s="29">
        <f>0+L9</f>
      </c>
      <c s="29">
        <f>0+M9</f>
      </c>
    </row>
    <row r="9" spans="1:13" ht="12.75">
      <c r="A9" t="s">
        <v>46</v>
      </c>
      <c r="C9" s="31" t="s">
        <v>649</v>
      </c>
      <c r="E9" s="33" t="s">
        <v>2348</v>
      </c>
      <c r="J9" s="32">
        <f>0</f>
      </c>
      <c s="32">
        <f>0</f>
      </c>
      <c s="32">
        <f>0+L10+L14+L18+L22+L26+L30+L34+L38+L42+L46+L50+L54+L58+L62+L66+L70+L74+L78+L82+L86+L90</f>
      </c>
      <c s="32">
        <f>0+M10+M14+M18+M22+M26+M30+M34+M38+M42+M46+M50+M54+M58+M62+M66+M70+M74+M78+M82+M86+M90</f>
      </c>
    </row>
    <row r="10" spans="1:16" ht="25.5">
      <c r="A10" t="s">
        <v>49</v>
      </c>
      <c s="34" t="s">
        <v>47</v>
      </c>
      <c s="34" t="s">
        <v>1727</v>
      </c>
      <c s="35" t="s">
        <v>652</v>
      </c>
      <c s="6" t="s">
        <v>1728</v>
      </c>
      <c s="36" t="s">
        <v>654</v>
      </c>
      <c s="37">
        <v>8844.933</v>
      </c>
      <c s="36">
        <v>0</v>
      </c>
      <c s="36">
        <f>ROUND(G10*H10,6)</f>
      </c>
      <c r="L10" s="38">
        <v>0</v>
      </c>
      <c s="32">
        <f>ROUND(ROUND(L10,2)*ROUND(G10,3),2)</f>
      </c>
      <c s="36" t="s">
        <v>655</v>
      </c>
      <c>
        <f>(M10*21)/100</f>
      </c>
      <c t="s">
        <v>27</v>
      </c>
    </row>
    <row r="11" spans="1:5" ht="12.75">
      <c r="A11" s="35" t="s">
        <v>54</v>
      </c>
      <c r="E11" s="39" t="s">
        <v>656</v>
      </c>
    </row>
    <row r="12" spans="1:5" ht="12.75">
      <c r="A12" s="35" t="s">
        <v>55</v>
      </c>
      <c r="E12" s="40" t="s">
        <v>5</v>
      </c>
    </row>
    <row r="13" spans="1:5" ht="165.75">
      <c r="A13" t="s">
        <v>56</v>
      </c>
      <c r="E13" s="39" t="s">
        <v>3471</v>
      </c>
    </row>
    <row r="14" spans="1:16" ht="25.5">
      <c r="A14" t="s">
        <v>49</v>
      </c>
      <c s="34" t="s">
        <v>27</v>
      </c>
      <c s="34" t="s">
        <v>975</v>
      </c>
      <c s="35" t="s">
        <v>652</v>
      </c>
      <c s="6" t="s">
        <v>976</v>
      </c>
      <c s="36" t="s">
        <v>654</v>
      </c>
      <c s="37">
        <v>210.5</v>
      </c>
      <c s="36">
        <v>0</v>
      </c>
      <c s="36">
        <f>ROUND(G14*H14,6)</f>
      </c>
      <c r="L14" s="38">
        <v>0</v>
      </c>
      <c s="32">
        <f>ROUND(ROUND(L14,2)*ROUND(G14,3),2)</f>
      </c>
      <c s="36" t="s">
        <v>655</v>
      </c>
      <c>
        <f>(M14*21)/100</f>
      </c>
      <c t="s">
        <v>27</v>
      </c>
    </row>
    <row r="15" spans="1:5" ht="12.75">
      <c r="A15" s="35" t="s">
        <v>54</v>
      </c>
      <c r="E15" s="39" t="s">
        <v>656</v>
      </c>
    </row>
    <row r="16" spans="1:5" ht="12.75">
      <c r="A16" s="35" t="s">
        <v>55</v>
      </c>
      <c r="E16" s="40" t="s">
        <v>5</v>
      </c>
    </row>
    <row r="17" spans="1:5" ht="165.75">
      <c r="A17" t="s">
        <v>56</v>
      </c>
      <c r="E17" s="39" t="s">
        <v>3471</v>
      </c>
    </row>
    <row r="18" spans="1:16" ht="25.5">
      <c r="A18" t="s">
        <v>49</v>
      </c>
      <c s="34" t="s">
        <v>26</v>
      </c>
      <c s="34" t="s">
        <v>1731</v>
      </c>
      <c s="35" t="s">
        <v>652</v>
      </c>
      <c s="6" t="s">
        <v>1732</v>
      </c>
      <c s="36" t="s">
        <v>654</v>
      </c>
      <c s="37">
        <v>751.999</v>
      </c>
      <c s="36">
        <v>0</v>
      </c>
      <c s="36">
        <f>ROUND(G18*H18,6)</f>
      </c>
      <c r="L18" s="38">
        <v>0</v>
      </c>
      <c s="32">
        <f>ROUND(ROUND(L18,2)*ROUND(G18,3),2)</f>
      </c>
      <c s="36" t="s">
        <v>655</v>
      </c>
      <c>
        <f>(M18*21)/100</f>
      </c>
      <c t="s">
        <v>27</v>
      </c>
    </row>
    <row r="19" spans="1:5" ht="12.75">
      <c r="A19" s="35" t="s">
        <v>54</v>
      </c>
      <c r="E19" s="39" t="s">
        <v>656</v>
      </c>
    </row>
    <row r="20" spans="1:5" ht="12.75">
      <c r="A20" s="35" t="s">
        <v>55</v>
      </c>
      <c r="E20" s="40" t="s">
        <v>5</v>
      </c>
    </row>
    <row r="21" spans="1:5" ht="165.75">
      <c r="A21" t="s">
        <v>56</v>
      </c>
      <c r="E21" s="39" t="s">
        <v>3471</v>
      </c>
    </row>
    <row r="22" spans="1:16" ht="38.25">
      <c r="A22" t="s">
        <v>49</v>
      </c>
      <c s="34" t="s">
        <v>62</v>
      </c>
      <c s="34" t="s">
        <v>2862</v>
      </c>
      <c s="35" t="s">
        <v>652</v>
      </c>
      <c s="6" t="s">
        <v>2863</v>
      </c>
      <c s="36" t="s">
        <v>654</v>
      </c>
      <c s="37">
        <v>1</v>
      </c>
      <c s="36">
        <v>0</v>
      </c>
      <c s="36">
        <f>ROUND(G22*H22,6)</f>
      </c>
      <c r="L22" s="38">
        <v>0</v>
      </c>
      <c s="32">
        <f>ROUND(ROUND(L22,2)*ROUND(G22,3),2)</f>
      </c>
      <c s="36" t="s">
        <v>655</v>
      </c>
      <c>
        <f>(M22*21)/100</f>
      </c>
      <c t="s">
        <v>27</v>
      </c>
    </row>
    <row r="23" spans="1:5" ht="12.75">
      <c r="A23" s="35" t="s">
        <v>54</v>
      </c>
      <c r="E23" s="39" t="s">
        <v>656</v>
      </c>
    </row>
    <row r="24" spans="1:5" ht="12.75">
      <c r="A24" s="35" t="s">
        <v>55</v>
      </c>
      <c r="E24" s="40" t="s">
        <v>5</v>
      </c>
    </row>
    <row r="25" spans="1:5" ht="165.75">
      <c r="A25" t="s">
        <v>56</v>
      </c>
      <c r="E25" s="39" t="s">
        <v>3471</v>
      </c>
    </row>
    <row r="26" spans="1:16" ht="25.5">
      <c r="A26" t="s">
        <v>49</v>
      </c>
      <c s="34" t="s">
        <v>67</v>
      </c>
      <c s="34" t="s">
        <v>3371</v>
      </c>
      <c s="35" t="s">
        <v>652</v>
      </c>
      <c s="6" t="s">
        <v>3372</v>
      </c>
      <c s="36" t="s">
        <v>654</v>
      </c>
      <c s="37">
        <v>0.02</v>
      </c>
      <c s="36">
        <v>0</v>
      </c>
      <c s="36">
        <f>ROUND(G26*H26,6)</f>
      </c>
      <c r="L26" s="38">
        <v>0</v>
      </c>
      <c s="32">
        <f>ROUND(ROUND(L26,2)*ROUND(G26,3),2)</f>
      </c>
      <c s="36" t="s">
        <v>655</v>
      </c>
      <c>
        <f>(M26*21)/100</f>
      </c>
      <c t="s">
        <v>27</v>
      </c>
    </row>
    <row r="27" spans="1:5" ht="12.75">
      <c r="A27" s="35" t="s">
        <v>54</v>
      </c>
      <c r="E27" s="39" t="s">
        <v>656</v>
      </c>
    </row>
    <row r="28" spans="1:5" ht="12.75">
      <c r="A28" s="35" t="s">
        <v>55</v>
      </c>
      <c r="E28" s="40" t="s">
        <v>5</v>
      </c>
    </row>
    <row r="29" spans="1:5" ht="165.75">
      <c r="A29" t="s">
        <v>56</v>
      </c>
      <c r="E29" s="39" t="s">
        <v>3471</v>
      </c>
    </row>
    <row r="30" spans="1:16" ht="25.5">
      <c r="A30" t="s">
        <v>49</v>
      </c>
      <c s="34" t="s">
        <v>71</v>
      </c>
      <c s="34" t="s">
        <v>1371</v>
      </c>
      <c s="35" t="s">
        <v>652</v>
      </c>
      <c s="6" t="s">
        <v>1372</v>
      </c>
      <c s="36" t="s">
        <v>654</v>
      </c>
      <c s="37">
        <v>508.705</v>
      </c>
      <c s="36">
        <v>0</v>
      </c>
      <c s="36">
        <f>ROUND(G30*H30,6)</f>
      </c>
      <c r="L30" s="38">
        <v>0</v>
      </c>
      <c s="32">
        <f>ROUND(ROUND(L30,2)*ROUND(G30,3),2)</f>
      </c>
      <c s="36" t="s">
        <v>655</v>
      </c>
      <c>
        <f>(M30*21)/100</f>
      </c>
      <c t="s">
        <v>27</v>
      </c>
    </row>
    <row r="31" spans="1:5" ht="12.75">
      <c r="A31" s="35" t="s">
        <v>54</v>
      </c>
      <c r="E31" s="39" t="s">
        <v>656</v>
      </c>
    </row>
    <row r="32" spans="1:5" ht="12.75">
      <c r="A32" s="35" t="s">
        <v>55</v>
      </c>
      <c r="E32" s="40" t="s">
        <v>5</v>
      </c>
    </row>
    <row r="33" spans="1:5" ht="165.75">
      <c r="A33" t="s">
        <v>56</v>
      </c>
      <c r="E33" s="39" t="s">
        <v>3471</v>
      </c>
    </row>
    <row r="34" spans="1:16" ht="25.5">
      <c r="A34" t="s">
        <v>49</v>
      </c>
      <c s="34" t="s">
        <v>76</v>
      </c>
      <c s="34" t="s">
        <v>1375</v>
      </c>
      <c s="35" t="s">
        <v>652</v>
      </c>
      <c s="6" t="s">
        <v>1376</v>
      </c>
      <c s="36" t="s">
        <v>654</v>
      </c>
      <c s="37">
        <v>1441.493</v>
      </c>
      <c s="36">
        <v>0</v>
      </c>
      <c s="36">
        <f>ROUND(G34*H34,6)</f>
      </c>
      <c r="L34" s="38">
        <v>0</v>
      </c>
      <c s="32">
        <f>ROUND(ROUND(L34,2)*ROUND(G34,3),2)</f>
      </c>
      <c s="36" t="s">
        <v>655</v>
      </c>
      <c>
        <f>(M34*21)/100</f>
      </c>
      <c t="s">
        <v>27</v>
      </c>
    </row>
    <row r="35" spans="1:5" ht="12.75">
      <c r="A35" s="35" t="s">
        <v>54</v>
      </c>
      <c r="E35" s="39" t="s">
        <v>656</v>
      </c>
    </row>
    <row r="36" spans="1:5" ht="12.75">
      <c r="A36" s="35" t="s">
        <v>55</v>
      </c>
      <c r="E36" s="40" t="s">
        <v>5</v>
      </c>
    </row>
    <row r="37" spans="1:5" ht="165.75">
      <c r="A37" t="s">
        <v>56</v>
      </c>
      <c r="E37" s="39" t="s">
        <v>3471</v>
      </c>
    </row>
    <row r="38" spans="1:16" ht="25.5">
      <c r="A38" t="s">
        <v>49</v>
      </c>
      <c s="34" t="s">
        <v>82</v>
      </c>
      <c s="34" t="s">
        <v>1963</v>
      </c>
      <c s="35" t="s">
        <v>652</v>
      </c>
      <c s="6" t="s">
        <v>1964</v>
      </c>
      <c s="36" t="s">
        <v>654</v>
      </c>
      <c s="37">
        <v>59.8</v>
      </c>
      <c s="36">
        <v>0</v>
      </c>
      <c s="36">
        <f>ROUND(G38*H38,6)</f>
      </c>
      <c r="L38" s="38">
        <v>0</v>
      </c>
      <c s="32">
        <f>ROUND(ROUND(L38,2)*ROUND(G38,3),2)</f>
      </c>
      <c s="36" t="s">
        <v>655</v>
      </c>
      <c>
        <f>(M38*21)/100</f>
      </c>
      <c t="s">
        <v>27</v>
      </c>
    </row>
    <row r="39" spans="1:5" ht="12.75">
      <c r="A39" s="35" t="s">
        <v>54</v>
      </c>
      <c r="E39" s="39" t="s">
        <v>656</v>
      </c>
    </row>
    <row r="40" spans="1:5" ht="12.75">
      <c r="A40" s="35" t="s">
        <v>55</v>
      </c>
      <c r="E40" s="40" t="s">
        <v>5</v>
      </c>
    </row>
    <row r="41" spans="1:5" ht="165.75">
      <c r="A41" t="s">
        <v>56</v>
      </c>
      <c r="E41" s="39" t="s">
        <v>3471</v>
      </c>
    </row>
    <row r="42" spans="1:16" ht="25.5">
      <c r="A42" t="s">
        <v>49</v>
      </c>
      <c s="34" t="s">
        <v>86</v>
      </c>
      <c s="34" t="s">
        <v>3376</v>
      </c>
      <c s="35" t="s">
        <v>652</v>
      </c>
      <c s="6" t="s">
        <v>3377</v>
      </c>
      <c s="36" t="s">
        <v>654</v>
      </c>
      <c s="37">
        <v>40.1</v>
      </c>
      <c s="36">
        <v>0</v>
      </c>
      <c s="36">
        <f>ROUND(G42*H42,6)</f>
      </c>
      <c r="L42" s="38">
        <v>0</v>
      </c>
      <c s="32">
        <f>ROUND(ROUND(L42,2)*ROUND(G42,3),2)</f>
      </c>
      <c s="36" t="s">
        <v>655</v>
      </c>
      <c>
        <f>(M42*21)/100</f>
      </c>
      <c t="s">
        <v>27</v>
      </c>
    </row>
    <row r="43" spans="1:5" ht="12.75">
      <c r="A43" s="35" t="s">
        <v>54</v>
      </c>
      <c r="E43" s="39" t="s">
        <v>656</v>
      </c>
    </row>
    <row r="44" spans="1:5" ht="12.75">
      <c r="A44" s="35" t="s">
        <v>55</v>
      </c>
      <c r="E44" s="40" t="s">
        <v>5</v>
      </c>
    </row>
    <row r="45" spans="1:5" ht="165.75">
      <c r="A45" t="s">
        <v>56</v>
      </c>
      <c r="E45" s="39" t="s">
        <v>3472</v>
      </c>
    </row>
    <row r="46" spans="1:16" ht="25.5">
      <c r="A46" t="s">
        <v>49</v>
      </c>
      <c s="34" t="s">
        <v>90</v>
      </c>
      <c s="34" t="s">
        <v>651</v>
      </c>
      <c s="35" t="s">
        <v>652</v>
      </c>
      <c s="6" t="s">
        <v>653</v>
      </c>
      <c s="36" t="s">
        <v>654</v>
      </c>
      <c s="37">
        <v>3.148</v>
      </c>
      <c s="36">
        <v>0</v>
      </c>
      <c s="36">
        <f>ROUND(G46*H46,6)</f>
      </c>
      <c r="L46" s="38">
        <v>0</v>
      </c>
      <c s="32">
        <f>ROUND(ROUND(L46,2)*ROUND(G46,3),2)</f>
      </c>
      <c s="36" t="s">
        <v>655</v>
      </c>
      <c>
        <f>(M46*21)/100</f>
      </c>
      <c t="s">
        <v>27</v>
      </c>
    </row>
    <row r="47" spans="1:5" ht="12.75">
      <c r="A47" s="35" t="s">
        <v>54</v>
      </c>
      <c r="E47" s="39" t="s">
        <v>656</v>
      </c>
    </row>
    <row r="48" spans="1:5" ht="12.75">
      <c r="A48" s="35" t="s">
        <v>55</v>
      </c>
      <c r="E48" s="40" t="s">
        <v>5</v>
      </c>
    </row>
    <row r="49" spans="1:5" ht="165.75">
      <c r="A49" t="s">
        <v>56</v>
      </c>
      <c r="E49" s="39" t="s">
        <v>3471</v>
      </c>
    </row>
    <row r="50" spans="1:16" ht="25.5">
      <c r="A50" t="s">
        <v>49</v>
      </c>
      <c s="34" t="s">
        <v>94</v>
      </c>
      <c s="34" t="s">
        <v>1378</v>
      </c>
      <c s="35" t="s">
        <v>652</v>
      </c>
      <c s="6" t="s">
        <v>1379</v>
      </c>
      <c s="36" t="s">
        <v>654</v>
      </c>
      <c s="37">
        <v>0.05</v>
      </c>
      <c s="36">
        <v>0</v>
      </c>
      <c s="36">
        <f>ROUND(G50*H50,6)</f>
      </c>
      <c r="L50" s="38">
        <v>0</v>
      </c>
      <c s="32">
        <f>ROUND(ROUND(L50,2)*ROUND(G50,3),2)</f>
      </c>
      <c s="36" t="s">
        <v>655</v>
      </c>
      <c>
        <f>(M50*21)/100</f>
      </c>
      <c t="s">
        <v>27</v>
      </c>
    </row>
    <row r="51" spans="1:5" ht="12.75">
      <c r="A51" s="35" t="s">
        <v>54</v>
      </c>
      <c r="E51" s="39" t="s">
        <v>656</v>
      </c>
    </row>
    <row r="52" spans="1:5" ht="12.75">
      <c r="A52" s="35" t="s">
        <v>55</v>
      </c>
      <c r="E52" s="40" t="s">
        <v>5</v>
      </c>
    </row>
    <row r="53" spans="1:5" ht="165.75">
      <c r="A53" t="s">
        <v>56</v>
      </c>
      <c r="E53" s="39" t="s">
        <v>3471</v>
      </c>
    </row>
    <row r="54" spans="1:16" ht="25.5">
      <c r="A54" t="s">
        <v>49</v>
      </c>
      <c s="34" t="s">
        <v>97</v>
      </c>
      <c s="34" t="s">
        <v>3102</v>
      </c>
      <c s="35" t="s">
        <v>652</v>
      </c>
      <c s="6" t="s">
        <v>3103</v>
      </c>
      <c s="36" t="s">
        <v>654</v>
      </c>
      <c s="37">
        <v>0.5</v>
      </c>
      <c s="36">
        <v>0</v>
      </c>
      <c s="36">
        <f>ROUND(G54*H54,6)</f>
      </c>
      <c r="L54" s="38">
        <v>0</v>
      </c>
      <c s="32">
        <f>ROUND(ROUND(L54,2)*ROUND(G54,3),2)</f>
      </c>
      <c s="36" t="s">
        <v>655</v>
      </c>
      <c>
        <f>(M54*21)/100</f>
      </c>
      <c t="s">
        <v>27</v>
      </c>
    </row>
    <row r="55" spans="1:5" ht="12.75">
      <c r="A55" s="35" t="s">
        <v>54</v>
      </c>
      <c r="E55" s="39" t="s">
        <v>656</v>
      </c>
    </row>
    <row r="56" spans="1:5" ht="12.75">
      <c r="A56" s="35" t="s">
        <v>55</v>
      </c>
      <c r="E56" s="40" t="s">
        <v>5</v>
      </c>
    </row>
    <row r="57" spans="1:5" ht="165.75">
      <c r="A57" t="s">
        <v>56</v>
      </c>
      <c r="E57" s="39" t="s">
        <v>3471</v>
      </c>
    </row>
    <row r="58" spans="1:16" ht="38.25">
      <c r="A58" t="s">
        <v>49</v>
      </c>
      <c s="34" t="s">
        <v>101</v>
      </c>
      <c s="34" t="s">
        <v>658</v>
      </c>
      <c s="35" t="s">
        <v>652</v>
      </c>
      <c s="6" t="s">
        <v>659</v>
      </c>
      <c s="36" t="s">
        <v>654</v>
      </c>
      <c s="37">
        <v>1.61</v>
      </c>
      <c s="36">
        <v>0</v>
      </c>
      <c s="36">
        <f>ROUND(G58*H58,6)</f>
      </c>
      <c r="L58" s="38">
        <v>0</v>
      </c>
      <c s="32">
        <f>ROUND(ROUND(L58,2)*ROUND(G58,3),2)</f>
      </c>
      <c s="36" t="s">
        <v>655</v>
      </c>
      <c>
        <f>(M58*21)/100</f>
      </c>
      <c t="s">
        <v>27</v>
      </c>
    </row>
    <row r="59" spans="1:5" ht="25.5">
      <c r="A59" s="35" t="s">
        <v>54</v>
      </c>
      <c r="E59" s="39" t="s">
        <v>3473</v>
      </c>
    </row>
    <row r="60" spans="1:5" ht="12.75">
      <c r="A60" s="35" t="s">
        <v>55</v>
      </c>
      <c r="E60" s="40" t="s">
        <v>5</v>
      </c>
    </row>
    <row r="61" spans="1:5" ht="165.75">
      <c r="A61" t="s">
        <v>56</v>
      </c>
      <c r="E61" s="39" t="s">
        <v>3471</v>
      </c>
    </row>
    <row r="62" spans="1:16" ht="38.25">
      <c r="A62" t="s">
        <v>49</v>
      </c>
      <c s="34" t="s">
        <v>105</v>
      </c>
      <c s="34" t="s">
        <v>2420</v>
      </c>
      <c s="35" t="s">
        <v>652</v>
      </c>
      <c s="6" t="s">
        <v>2421</v>
      </c>
      <c s="36" t="s">
        <v>654</v>
      </c>
      <c s="37">
        <v>1.3</v>
      </c>
      <c s="36">
        <v>0</v>
      </c>
      <c s="36">
        <f>ROUND(G62*H62,6)</f>
      </c>
      <c r="L62" s="38">
        <v>0</v>
      </c>
      <c s="32">
        <f>ROUND(ROUND(L62,2)*ROUND(G62,3),2)</f>
      </c>
      <c s="36" t="s">
        <v>655</v>
      </c>
      <c>
        <f>(M62*21)/100</f>
      </c>
      <c t="s">
        <v>27</v>
      </c>
    </row>
    <row r="63" spans="1:5" ht="38.25">
      <c r="A63" s="35" t="s">
        <v>54</v>
      </c>
      <c r="E63" s="39" t="s">
        <v>3474</v>
      </c>
    </row>
    <row r="64" spans="1:5" ht="12.75">
      <c r="A64" s="35" t="s">
        <v>55</v>
      </c>
      <c r="E64" s="40" t="s">
        <v>5</v>
      </c>
    </row>
    <row r="65" spans="1:5" ht="165.75">
      <c r="A65" t="s">
        <v>56</v>
      </c>
      <c r="E65" s="39" t="s">
        <v>3471</v>
      </c>
    </row>
    <row r="66" spans="1:16" ht="25.5">
      <c r="A66" t="s">
        <v>49</v>
      </c>
      <c s="34" t="s">
        <v>109</v>
      </c>
      <c s="34" t="s">
        <v>1737</v>
      </c>
      <c s="35" t="s">
        <v>652</v>
      </c>
      <c s="6" t="s">
        <v>1738</v>
      </c>
      <c s="36" t="s">
        <v>654</v>
      </c>
      <c s="37">
        <v>7.763</v>
      </c>
      <c s="36">
        <v>0</v>
      </c>
      <c s="36">
        <f>ROUND(G66*H66,6)</f>
      </c>
      <c r="L66" s="38">
        <v>0</v>
      </c>
      <c s="32">
        <f>ROUND(ROUND(L66,2)*ROUND(G66,3),2)</f>
      </c>
      <c s="36" t="s">
        <v>655</v>
      </c>
      <c>
        <f>(M66*21)/100</f>
      </c>
      <c t="s">
        <v>27</v>
      </c>
    </row>
    <row r="67" spans="1:5" ht="25.5">
      <c r="A67" s="35" t="s">
        <v>54</v>
      </c>
      <c r="E67" s="39" t="s">
        <v>3475</v>
      </c>
    </row>
    <row r="68" spans="1:5" ht="12.75">
      <c r="A68" s="35" t="s">
        <v>55</v>
      </c>
      <c r="E68" s="40" t="s">
        <v>5</v>
      </c>
    </row>
    <row r="69" spans="1:5" ht="165.75">
      <c r="A69" t="s">
        <v>56</v>
      </c>
      <c r="E69" s="39" t="s">
        <v>3471</v>
      </c>
    </row>
    <row r="70" spans="1:16" ht="25.5">
      <c r="A70" t="s">
        <v>49</v>
      </c>
      <c s="34" t="s">
        <v>113</v>
      </c>
      <c s="34" t="s">
        <v>2865</v>
      </c>
      <c s="35" t="s">
        <v>652</v>
      </c>
      <c s="6" t="s">
        <v>2866</v>
      </c>
      <c s="36" t="s">
        <v>654</v>
      </c>
      <c s="37">
        <v>1</v>
      </c>
      <c s="36">
        <v>0</v>
      </c>
      <c s="36">
        <f>ROUND(G70*H70,6)</f>
      </c>
      <c r="L70" s="38">
        <v>0</v>
      </c>
      <c s="32">
        <f>ROUND(ROUND(L70,2)*ROUND(G70,3),2)</f>
      </c>
      <c s="36" t="s">
        <v>655</v>
      </c>
      <c>
        <f>(M70*21)/100</f>
      </c>
      <c t="s">
        <v>27</v>
      </c>
    </row>
    <row r="71" spans="1:5" ht="25.5">
      <c r="A71" s="35" t="s">
        <v>54</v>
      </c>
      <c r="E71" s="39" t="s">
        <v>3475</v>
      </c>
    </row>
    <row r="72" spans="1:5" ht="12.75">
      <c r="A72" s="35" t="s">
        <v>55</v>
      </c>
      <c r="E72" s="40" t="s">
        <v>5</v>
      </c>
    </row>
    <row r="73" spans="1:5" ht="165.75">
      <c r="A73" t="s">
        <v>56</v>
      </c>
      <c r="E73" s="39" t="s">
        <v>3471</v>
      </c>
    </row>
    <row r="74" spans="1:16" ht="25.5">
      <c r="A74" t="s">
        <v>49</v>
      </c>
      <c s="34" t="s">
        <v>117</v>
      </c>
      <c s="34" t="s">
        <v>3106</v>
      </c>
      <c s="35" t="s">
        <v>652</v>
      </c>
      <c s="6" t="s">
        <v>3107</v>
      </c>
      <c s="36" t="s">
        <v>654</v>
      </c>
      <c s="37">
        <v>1</v>
      </c>
      <c s="36">
        <v>0</v>
      </c>
      <c s="36">
        <f>ROUND(G74*H74,6)</f>
      </c>
      <c r="L74" s="38">
        <v>0</v>
      </c>
      <c s="32">
        <f>ROUND(ROUND(L74,2)*ROUND(G74,3),2)</f>
      </c>
      <c s="36" t="s">
        <v>655</v>
      </c>
      <c>
        <f>(M74*21)/100</f>
      </c>
      <c t="s">
        <v>27</v>
      </c>
    </row>
    <row r="75" spans="1:5" ht="25.5">
      <c r="A75" s="35" t="s">
        <v>54</v>
      </c>
      <c r="E75" s="39" t="s">
        <v>3475</v>
      </c>
    </row>
    <row r="76" spans="1:5" ht="12.75">
      <c r="A76" s="35" t="s">
        <v>55</v>
      </c>
      <c r="E76" s="40" t="s">
        <v>5</v>
      </c>
    </row>
    <row r="77" spans="1:5" ht="165.75">
      <c r="A77" t="s">
        <v>56</v>
      </c>
      <c r="E77" s="39" t="s">
        <v>3471</v>
      </c>
    </row>
    <row r="78" spans="1:16" ht="25.5">
      <c r="A78" t="s">
        <v>49</v>
      </c>
      <c s="34" t="s">
        <v>120</v>
      </c>
      <c s="34" t="s">
        <v>661</v>
      </c>
      <c s="35" t="s">
        <v>652</v>
      </c>
      <c s="6" t="s">
        <v>662</v>
      </c>
      <c s="36" t="s">
        <v>654</v>
      </c>
      <c s="37">
        <v>1.329</v>
      </c>
      <c s="36">
        <v>0</v>
      </c>
      <c s="36">
        <f>ROUND(G78*H78,6)</f>
      </c>
      <c r="L78" s="38">
        <v>0</v>
      </c>
      <c s="32">
        <f>ROUND(ROUND(L78,2)*ROUND(G78,3),2)</f>
      </c>
      <c s="36" t="s">
        <v>655</v>
      </c>
      <c>
        <f>(M78*21)/100</f>
      </c>
      <c t="s">
        <v>27</v>
      </c>
    </row>
    <row r="79" spans="1:5" ht="25.5">
      <c r="A79" s="35" t="s">
        <v>54</v>
      </c>
      <c r="E79" s="39" t="s">
        <v>3475</v>
      </c>
    </row>
    <row r="80" spans="1:5" ht="12.75">
      <c r="A80" s="35" t="s">
        <v>55</v>
      </c>
      <c r="E80" s="40" t="s">
        <v>5</v>
      </c>
    </row>
    <row r="81" spans="1:5" ht="165.75">
      <c r="A81" t="s">
        <v>56</v>
      </c>
      <c r="E81" s="39" t="s">
        <v>3471</v>
      </c>
    </row>
    <row r="82" spans="1:16" ht="25.5">
      <c r="A82" t="s">
        <v>49</v>
      </c>
      <c s="34" t="s">
        <v>125</v>
      </c>
      <c s="34" t="s">
        <v>977</v>
      </c>
      <c s="35" t="s">
        <v>652</v>
      </c>
      <c s="6" t="s">
        <v>978</v>
      </c>
      <c s="36" t="s">
        <v>654</v>
      </c>
      <c s="37">
        <v>0.04</v>
      </c>
      <c s="36">
        <v>0</v>
      </c>
      <c s="36">
        <f>ROUND(G82*H82,6)</f>
      </c>
      <c r="L82" s="38">
        <v>0</v>
      </c>
      <c s="32">
        <f>ROUND(ROUND(L82,2)*ROUND(G82,3),2)</f>
      </c>
      <c s="36" t="s">
        <v>655</v>
      </c>
      <c>
        <f>(M82*21)/100</f>
      </c>
      <c t="s">
        <v>27</v>
      </c>
    </row>
    <row r="83" spans="1:5" ht="12.75">
      <c r="A83" s="35" t="s">
        <v>54</v>
      </c>
      <c r="E83" s="39" t="s">
        <v>656</v>
      </c>
    </row>
    <row r="84" spans="1:5" ht="12.75">
      <c r="A84" s="35" t="s">
        <v>55</v>
      </c>
      <c r="E84" s="40" t="s">
        <v>5</v>
      </c>
    </row>
    <row r="85" spans="1:5" ht="165.75">
      <c r="A85" t="s">
        <v>56</v>
      </c>
      <c r="E85" s="39" t="s">
        <v>3471</v>
      </c>
    </row>
    <row r="86" spans="1:16" ht="25.5">
      <c r="A86" t="s">
        <v>49</v>
      </c>
      <c s="34" t="s">
        <v>128</v>
      </c>
      <c s="34" t="s">
        <v>2537</v>
      </c>
      <c s="35" t="s">
        <v>652</v>
      </c>
      <c s="6" t="s">
        <v>2538</v>
      </c>
      <c s="36" t="s">
        <v>654</v>
      </c>
      <c s="37">
        <v>0.03</v>
      </c>
      <c s="36">
        <v>0</v>
      </c>
      <c s="36">
        <f>ROUND(G86*H86,6)</f>
      </c>
      <c r="L86" s="38">
        <v>0</v>
      </c>
      <c s="32">
        <f>ROUND(ROUND(L86,2)*ROUND(G86,3),2)</f>
      </c>
      <c s="36" t="s">
        <v>655</v>
      </c>
      <c>
        <f>(M86*21)/100</f>
      </c>
      <c t="s">
        <v>27</v>
      </c>
    </row>
    <row r="87" spans="1:5" ht="12.75">
      <c r="A87" s="35" t="s">
        <v>54</v>
      </c>
      <c r="E87" s="39" t="s">
        <v>656</v>
      </c>
    </row>
    <row r="88" spans="1:5" ht="12.75">
      <c r="A88" s="35" t="s">
        <v>55</v>
      </c>
      <c r="E88" s="40" t="s">
        <v>5</v>
      </c>
    </row>
    <row r="89" spans="1:5" ht="165.75">
      <c r="A89" t="s">
        <v>56</v>
      </c>
      <c r="E89" s="39" t="s">
        <v>3471</v>
      </c>
    </row>
    <row r="90" spans="1:16" ht="25.5">
      <c r="A90" t="s">
        <v>49</v>
      </c>
      <c s="34" t="s">
        <v>131</v>
      </c>
      <c s="34" t="s">
        <v>2539</v>
      </c>
      <c s="35" t="s">
        <v>652</v>
      </c>
      <c s="6" t="s">
        <v>2540</v>
      </c>
      <c s="36" t="s">
        <v>654</v>
      </c>
      <c s="37">
        <v>0.03</v>
      </c>
      <c s="36">
        <v>0</v>
      </c>
      <c s="36">
        <f>ROUND(G90*H90,6)</f>
      </c>
      <c r="L90" s="38">
        <v>0</v>
      </c>
      <c s="32">
        <f>ROUND(ROUND(L90,2)*ROUND(G90,3),2)</f>
      </c>
      <c s="36" t="s">
        <v>655</v>
      </c>
      <c>
        <f>(M90*21)/100</f>
      </c>
      <c t="s">
        <v>27</v>
      </c>
    </row>
    <row r="91" spans="1:5" ht="12.75">
      <c r="A91" s="35" t="s">
        <v>54</v>
      </c>
      <c r="E91" s="39" t="s">
        <v>656</v>
      </c>
    </row>
    <row r="92" spans="1:5" ht="12.75">
      <c r="A92" s="35" t="s">
        <v>55</v>
      </c>
      <c r="E92" s="40" t="s">
        <v>5</v>
      </c>
    </row>
    <row r="93" spans="1:5" ht="165.75">
      <c r="A93" t="s">
        <v>56</v>
      </c>
      <c r="E93" s="39" t="s">
        <v>3471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3445</v>
      </c>
      <c s="41">
        <f>Rekapitulace!C60</f>
      </c>
      <c s="20" t="s">
        <v>0</v>
      </c>
      <c t="s">
        <v>23</v>
      </c>
      <c t="s">
        <v>27</v>
      </c>
    </row>
    <row r="4" spans="1:16" ht="32" customHeight="1">
      <c r="A4" s="24" t="s">
        <v>20</v>
      </c>
      <c s="25" t="s">
        <v>28</v>
      </c>
      <c s="27" t="s">
        <v>3445</v>
      </c>
      <c r="E4" s="26" t="s">
        <v>3446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3478</v>
      </c>
      <c r="E8" s="30" t="s">
        <v>3477</v>
      </c>
      <c r="J8" s="29">
        <f>0+J9+J30</f>
      </c>
      <c s="29">
        <f>0+K9+K30</f>
      </c>
      <c s="29">
        <f>0+L9+L30</f>
      </c>
      <c s="29">
        <f>0+M9+M30</f>
      </c>
    </row>
    <row r="9" spans="1:13" ht="12.75">
      <c r="A9" t="s">
        <v>46</v>
      </c>
      <c r="C9" s="31" t="s">
        <v>47</v>
      </c>
      <c r="E9" s="33" t="s">
        <v>3479</v>
      </c>
      <c r="J9" s="32">
        <f>0</f>
      </c>
      <c s="32">
        <f>0</f>
      </c>
      <c s="32">
        <f>0+L10+L14+L18+L22+L26</f>
      </c>
      <c s="32">
        <f>0+M10+M14+M18+M22+M26</f>
      </c>
    </row>
    <row r="10" spans="1:16" ht="12.75">
      <c r="A10" t="s">
        <v>49</v>
      </c>
      <c s="34" t="s">
        <v>47</v>
      </c>
      <c s="34" t="s">
        <v>3480</v>
      </c>
      <c s="35" t="s">
        <v>5</v>
      </c>
      <c s="6" t="s">
        <v>3481</v>
      </c>
      <c s="36" t="s">
        <v>428</v>
      </c>
      <c s="37">
        <v>1</v>
      </c>
      <c s="36">
        <v>0</v>
      </c>
      <c s="36">
        <f>ROUND(G10*H10,6)</f>
      </c>
      <c r="L10" s="38">
        <v>0</v>
      </c>
      <c s="32">
        <f>ROUND(ROUND(L10,2)*ROUND(G10,3),2)</f>
      </c>
      <c s="36" t="s">
        <v>655</v>
      </c>
      <c>
        <f>(M10*21)/100</f>
      </c>
      <c t="s">
        <v>27</v>
      </c>
    </row>
    <row r="11" spans="1:5" ht="12.75">
      <c r="A11" s="35" t="s">
        <v>54</v>
      </c>
      <c r="E11" s="39" t="s">
        <v>3482</v>
      </c>
    </row>
    <row r="12" spans="1:5" ht="12.75">
      <c r="A12" s="35" t="s">
        <v>55</v>
      </c>
      <c r="E12" s="40" t="s">
        <v>5</v>
      </c>
    </row>
    <row r="13" spans="1:5" ht="12.75">
      <c r="A13" t="s">
        <v>56</v>
      </c>
      <c r="E13" s="39" t="s">
        <v>5</v>
      </c>
    </row>
    <row r="14" spans="1:16" ht="12.75">
      <c r="A14" t="s">
        <v>49</v>
      </c>
      <c s="34" t="s">
        <v>27</v>
      </c>
      <c s="34" t="s">
        <v>3483</v>
      </c>
      <c s="35" t="s">
        <v>5</v>
      </c>
      <c s="6" t="s">
        <v>3484</v>
      </c>
      <c s="36" t="s">
        <v>428</v>
      </c>
      <c s="37">
        <v>1</v>
      </c>
      <c s="36">
        <v>0</v>
      </c>
      <c s="36">
        <f>ROUND(G14*H14,6)</f>
      </c>
      <c r="L14" s="38">
        <v>0</v>
      </c>
      <c s="32">
        <f>ROUND(ROUND(L14,2)*ROUND(G14,3),2)</f>
      </c>
      <c s="36" t="s">
        <v>655</v>
      </c>
      <c>
        <f>(M14*21)/100</f>
      </c>
      <c t="s">
        <v>27</v>
      </c>
    </row>
    <row r="15" spans="1:5" ht="12.75">
      <c r="A15" s="35" t="s">
        <v>54</v>
      </c>
      <c r="E15" s="39" t="s">
        <v>3485</v>
      </c>
    </row>
    <row r="16" spans="1:5" ht="12.75">
      <c r="A16" s="35" t="s">
        <v>55</v>
      </c>
      <c r="E16" s="40" t="s">
        <v>5</v>
      </c>
    </row>
    <row r="17" spans="1:5" ht="12.75">
      <c r="A17" t="s">
        <v>56</v>
      </c>
      <c r="E17" s="39" t="s">
        <v>5</v>
      </c>
    </row>
    <row r="18" spans="1:16" ht="12.75">
      <c r="A18" t="s">
        <v>49</v>
      </c>
      <c s="34" t="s">
        <v>26</v>
      </c>
      <c s="34" t="s">
        <v>3486</v>
      </c>
      <c s="35" t="s">
        <v>5</v>
      </c>
      <c s="6" t="s">
        <v>3487</v>
      </c>
      <c s="36" t="s">
        <v>428</v>
      </c>
      <c s="37">
        <v>1</v>
      </c>
      <c s="36">
        <v>0</v>
      </c>
      <c s="36">
        <f>ROUND(G18*H18,6)</f>
      </c>
      <c r="L18" s="38">
        <v>0</v>
      </c>
      <c s="32">
        <f>ROUND(ROUND(L18,2)*ROUND(G18,3),2)</f>
      </c>
      <c s="36" t="s">
        <v>655</v>
      </c>
      <c>
        <f>(M18*21)/100</f>
      </c>
      <c t="s">
        <v>27</v>
      </c>
    </row>
    <row r="19" spans="1:5" ht="12.75">
      <c r="A19" s="35" t="s">
        <v>54</v>
      </c>
      <c r="E19" s="39" t="s">
        <v>3488</v>
      </c>
    </row>
    <row r="20" spans="1:5" ht="12.75">
      <c r="A20" s="35" t="s">
        <v>55</v>
      </c>
      <c r="E20" s="40" t="s">
        <v>5</v>
      </c>
    </row>
    <row r="21" spans="1:5" ht="12.75">
      <c r="A21" t="s">
        <v>56</v>
      </c>
      <c r="E21" s="39" t="s">
        <v>5</v>
      </c>
    </row>
    <row r="22" spans="1:16" ht="12.75">
      <c r="A22" t="s">
        <v>49</v>
      </c>
      <c s="34" t="s">
        <v>62</v>
      </c>
      <c s="34" t="s">
        <v>3489</v>
      </c>
      <c s="35" t="s">
        <v>5</v>
      </c>
      <c s="6" t="s">
        <v>3490</v>
      </c>
      <c s="36" t="s">
        <v>428</v>
      </c>
      <c s="37">
        <v>1</v>
      </c>
      <c s="36">
        <v>0</v>
      </c>
      <c s="36">
        <f>ROUND(G22*H22,6)</f>
      </c>
      <c r="L22" s="38">
        <v>0</v>
      </c>
      <c s="32">
        <f>ROUND(ROUND(L22,2)*ROUND(G22,3),2)</f>
      </c>
      <c s="36" t="s">
        <v>655</v>
      </c>
      <c>
        <f>(M22*21)/100</f>
      </c>
      <c t="s">
        <v>27</v>
      </c>
    </row>
    <row r="23" spans="1:5" ht="51">
      <c r="A23" s="35" t="s">
        <v>54</v>
      </c>
      <c r="E23" s="39" t="s">
        <v>3491</v>
      </c>
    </row>
    <row r="24" spans="1:5" ht="12.75">
      <c r="A24" s="35" t="s">
        <v>55</v>
      </c>
      <c r="E24" s="40" t="s">
        <v>3492</v>
      </c>
    </row>
    <row r="25" spans="1:5" ht="38.25">
      <c r="A25" t="s">
        <v>56</v>
      </c>
      <c r="E25" s="39" t="s">
        <v>3493</v>
      </c>
    </row>
    <row r="26" spans="1:16" ht="12.75">
      <c r="A26" t="s">
        <v>49</v>
      </c>
      <c s="34" t="s">
        <v>86</v>
      </c>
      <c s="34" t="s">
        <v>3494</v>
      </c>
      <c s="35" t="s">
        <v>5</v>
      </c>
      <c s="6" t="s">
        <v>3495</v>
      </c>
      <c s="36" t="s">
        <v>1208</v>
      </c>
      <c s="37">
        <v>1</v>
      </c>
      <c s="36">
        <v>0</v>
      </c>
      <c s="36">
        <f>ROUND(G26*H26,6)</f>
      </c>
      <c r="L26" s="38">
        <v>0</v>
      </c>
      <c s="32">
        <f>ROUND(ROUND(L26,2)*ROUND(G26,3),2)</f>
      </c>
      <c s="36" t="s">
        <v>655</v>
      </c>
      <c>
        <f>(M26*0)/100</f>
      </c>
      <c t="s">
        <v>331</v>
      </c>
    </row>
    <row r="27" spans="1:5" ht="12.75">
      <c r="A27" s="35" t="s">
        <v>54</v>
      </c>
      <c r="E27" s="39" t="s">
        <v>5</v>
      </c>
    </row>
    <row r="28" spans="1:5" ht="12.75">
      <c r="A28" s="35" t="s">
        <v>55</v>
      </c>
      <c r="E28" s="40" t="s">
        <v>5</v>
      </c>
    </row>
    <row r="29" spans="1:5" ht="51">
      <c r="A29" t="s">
        <v>56</v>
      </c>
      <c r="E29" s="39" t="s">
        <v>3496</v>
      </c>
    </row>
    <row r="30" spans="1:13" ht="12.75">
      <c r="A30" t="s">
        <v>46</v>
      </c>
      <c r="C30" s="31" t="s">
        <v>27</v>
      </c>
      <c r="E30" s="33" t="s">
        <v>3497</v>
      </c>
      <c r="J30" s="32">
        <f>0</f>
      </c>
      <c s="32">
        <f>0</f>
      </c>
      <c s="32">
        <f>0+L31+L35+L39+L43</f>
      </c>
      <c s="32">
        <f>0+M31+M35+M39+M43</f>
      </c>
    </row>
    <row r="31" spans="1:16" ht="12.75">
      <c r="A31" t="s">
        <v>49</v>
      </c>
      <c s="34" t="s">
        <v>67</v>
      </c>
      <c s="34" t="s">
        <v>3494</v>
      </c>
      <c s="35" t="s">
        <v>5</v>
      </c>
      <c s="6" t="s">
        <v>3498</v>
      </c>
      <c s="36" t="s">
        <v>428</v>
      </c>
      <c s="37">
        <v>1</v>
      </c>
      <c s="36">
        <v>0</v>
      </c>
      <c s="36">
        <f>ROUND(G31*H31,6)</f>
      </c>
      <c r="L31" s="38">
        <v>0</v>
      </c>
      <c s="32">
        <f>ROUND(ROUND(L31,2)*ROUND(G31,3),2)</f>
      </c>
      <c s="36" t="s">
        <v>655</v>
      </c>
      <c>
        <f>(M31*21)/100</f>
      </c>
      <c t="s">
        <v>27</v>
      </c>
    </row>
    <row r="32" spans="1:5" ht="12.75">
      <c r="A32" s="35" t="s">
        <v>54</v>
      </c>
      <c r="E32" s="39" t="s">
        <v>3499</v>
      </c>
    </row>
    <row r="33" spans="1:5" ht="12.75">
      <c r="A33" s="35" t="s">
        <v>55</v>
      </c>
      <c r="E33" s="40" t="s">
        <v>5</v>
      </c>
    </row>
    <row r="34" spans="1:5" ht="12.75">
      <c r="A34" t="s">
        <v>56</v>
      </c>
      <c r="E34" s="39" t="s">
        <v>5</v>
      </c>
    </row>
    <row r="35" spans="1:16" ht="12.75">
      <c r="A35" t="s">
        <v>49</v>
      </c>
      <c s="34" t="s">
        <v>71</v>
      </c>
      <c s="34" t="s">
        <v>3500</v>
      </c>
      <c s="35" t="s">
        <v>5</v>
      </c>
      <c s="6" t="s">
        <v>3501</v>
      </c>
      <c s="36" t="s">
        <v>428</v>
      </c>
      <c s="37">
        <v>1</v>
      </c>
      <c s="36">
        <v>0</v>
      </c>
      <c s="36">
        <f>ROUND(G35*H35,6)</f>
      </c>
      <c r="L35" s="38">
        <v>0</v>
      </c>
      <c s="32">
        <f>ROUND(ROUND(L35,2)*ROUND(G35,3),2)</f>
      </c>
      <c s="36" t="s">
        <v>655</v>
      </c>
      <c>
        <f>(M35*21)/100</f>
      </c>
      <c t="s">
        <v>27</v>
      </c>
    </row>
    <row r="36" spans="1:5" ht="12.75">
      <c r="A36" s="35" t="s">
        <v>54</v>
      </c>
      <c r="E36" s="39" t="s">
        <v>3502</v>
      </c>
    </row>
    <row r="37" spans="1:5" ht="12.75">
      <c r="A37" s="35" t="s">
        <v>55</v>
      </c>
      <c r="E37" s="40" t="s">
        <v>5</v>
      </c>
    </row>
    <row r="38" spans="1:5" ht="12.75">
      <c r="A38" t="s">
        <v>56</v>
      </c>
      <c r="E38" s="39" t="s">
        <v>5</v>
      </c>
    </row>
    <row r="39" spans="1:16" ht="12.75">
      <c r="A39" t="s">
        <v>49</v>
      </c>
      <c s="34" t="s">
        <v>76</v>
      </c>
      <c s="34" t="s">
        <v>3503</v>
      </c>
      <c s="35" t="s">
        <v>5</v>
      </c>
      <c s="6" t="s">
        <v>3504</v>
      </c>
      <c s="36" t="s">
        <v>80</v>
      </c>
      <c s="37">
        <v>2</v>
      </c>
      <c s="36">
        <v>0</v>
      </c>
      <c s="36">
        <f>ROUND(G39*H39,6)</f>
      </c>
      <c r="L39" s="38">
        <v>0</v>
      </c>
      <c s="32">
        <f>ROUND(ROUND(L39,2)*ROUND(G39,3),2)</f>
      </c>
      <c s="36" t="s">
        <v>655</v>
      </c>
      <c>
        <f>(M39*21)/100</f>
      </c>
      <c t="s">
        <v>27</v>
      </c>
    </row>
    <row r="40" spans="1:5" ht="12.75">
      <c r="A40" s="35" t="s">
        <v>54</v>
      </c>
      <c r="E40" s="39" t="s">
        <v>3505</v>
      </c>
    </row>
    <row r="41" spans="1:5" ht="12.75">
      <c r="A41" s="35" t="s">
        <v>55</v>
      </c>
      <c r="E41" s="40" t="s">
        <v>5</v>
      </c>
    </row>
    <row r="42" spans="1:5" ht="12.75">
      <c r="A42" t="s">
        <v>56</v>
      </c>
      <c r="E42" s="39" t="s">
        <v>5</v>
      </c>
    </row>
    <row r="43" spans="1:16" ht="12.75">
      <c r="A43" t="s">
        <v>49</v>
      </c>
      <c s="34" t="s">
        <v>82</v>
      </c>
      <c s="34" t="s">
        <v>3506</v>
      </c>
      <c s="35" t="s">
        <v>5</v>
      </c>
      <c s="6" t="s">
        <v>3507</v>
      </c>
      <c s="36" t="s">
        <v>428</v>
      </c>
      <c s="37">
        <v>1</v>
      </c>
      <c s="36">
        <v>0</v>
      </c>
      <c s="36">
        <f>ROUND(G43*H43,6)</f>
      </c>
      <c r="L43" s="38">
        <v>0</v>
      </c>
      <c s="32">
        <f>ROUND(ROUND(L43,2)*ROUND(G43,3),2)</f>
      </c>
      <c s="36" t="s">
        <v>655</v>
      </c>
      <c>
        <f>(M43*21)/100</f>
      </c>
      <c t="s">
        <v>27</v>
      </c>
    </row>
    <row r="44" spans="1:5" ht="12.75">
      <c r="A44" s="35" t="s">
        <v>54</v>
      </c>
      <c r="E44" s="39" t="s">
        <v>3507</v>
      </c>
    </row>
    <row r="45" spans="1:5" ht="12.75">
      <c r="A45" s="35" t="s">
        <v>55</v>
      </c>
      <c r="E45" s="40" t="s">
        <v>5</v>
      </c>
    </row>
    <row r="46" spans="1:5" ht="12.75">
      <c r="A46" t="s">
        <v>56</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COUNTIFS(L8:L169,"=0",A8:A169,"P")+COUNTIFS(L8:L169,"",A8:A169,"P")+SUM(Q8:Q169)</f>
      </c>
    </row>
    <row r="8" spans="1:13" ht="12.75">
      <c r="A8" t="s">
        <v>44</v>
      </c>
      <c r="C8" s="28" t="s">
        <v>478</v>
      </c>
      <c r="E8" s="30" t="s">
        <v>477</v>
      </c>
      <c r="J8" s="29">
        <f>0+J9+J38+J59+J68</f>
      </c>
      <c s="29">
        <f>0+K9+K38+K59+K68</f>
      </c>
      <c s="29">
        <f>0+L9+L38+L59+L68</f>
      </c>
      <c s="29">
        <f>0+M9+M38+M59+M68</f>
      </c>
    </row>
    <row r="9" spans="1:13" ht="12.75">
      <c r="A9" t="s">
        <v>46</v>
      </c>
      <c r="C9" s="31" t="s">
        <v>479</v>
      </c>
      <c r="E9" s="33" t="s">
        <v>480</v>
      </c>
      <c r="J9" s="32">
        <f>0</f>
      </c>
      <c s="32">
        <f>0</f>
      </c>
      <c s="32">
        <f>0+L10+L14+L18+L22+L26+L30+L34</f>
      </c>
      <c s="32">
        <f>0+M10+M14+M18+M22+M26+M30+M34</f>
      </c>
    </row>
    <row r="10" spans="1:16" ht="25.5">
      <c r="A10" t="s">
        <v>49</v>
      </c>
      <c s="34" t="s">
        <v>47</v>
      </c>
      <c s="34" t="s">
        <v>481</v>
      </c>
      <c s="35" t="s">
        <v>5</v>
      </c>
      <c s="6" t="s">
        <v>482</v>
      </c>
      <c s="36" t="s">
        <v>65</v>
      </c>
      <c s="37">
        <v>4</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5</v>
      </c>
    </row>
    <row r="14" spans="1:16" ht="12.75">
      <c r="A14" t="s">
        <v>49</v>
      </c>
      <c s="34" t="s">
        <v>27</v>
      </c>
      <c s="34" t="s">
        <v>483</v>
      </c>
      <c s="35" t="s">
        <v>5</v>
      </c>
      <c s="6" t="s">
        <v>484</v>
      </c>
      <c s="36" t="s">
        <v>65</v>
      </c>
      <c s="37">
        <v>15</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56</v>
      </c>
      <c r="E17" s="39" t="s">
        <v>5</v>
      </c>
    </row>
    <row r="18" spans="1:16" ht="12.75">
      <c r="A18" t="s">
        <v>49</v>
      </c>
      <c s="34" t="s">
        <v>26</v>
      </c>
      <c s="34" t="s">
        <v>485</v>
      </c>
      <c s="35" t="s">
        <v>5</v>
      </c>
      <c s="6" t="s">
        <v>486</v>
      </c>
      <c s="36" t="s">
        <v>65</v>
      </c>
      <c s="37">
        <v>10</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56</v>
      </c>
      <c r="E21" s="39" t="s">
        <v>5</v>
      </c>
    </row>
    <row r="22" spans="1:16" ht="25.5">
      <c r="A22" t="s">
        <v>49</v>
      </c>
      <c s="34" t="s">
        <v>62</v>
      </c>
      <c s="34" t="s">
        <v>487</v>
      </c>
      <c s="35" t="s">
        <v>5</v>
      </c>
      <c s="6" t="s">
        <v>488</v>
      </c>
      <c s="36" t="s">
        <v>80</v>
      </c>
      <c s="37">
        <v>2</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56</v>
      </c>
      <c r="E25" s="39" t="s">
        <v>5</v>
      </c>
    </row>
    <row r="26" spans="1:16" ht="25.5">
      <c r="A26" t="s">
        <v>49</v>
      </c>
      <c s="34" t="s">
        <v>67</v>
      </c>
      <c s="34" t="s">
        <v>489</v>
      </c>
      <c s="35" t="s">
        <v>5</v>
      </c>
      <c s="6" t="s">
        <v>490</v>
      </c>
      <c s="36" t="s">
        <v>80</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56</v>
      </c>
      <c r="E29" s="39" t="s">
        <v>5</v>
      </c>
    </row>
    <row r="30" spans="1:16" ht="12.75">
      <c r="A30" t="s">
        <v>49</v>
      </c>
      <c s="34" t="s">
        <v>71</v>
      </c>
      <c s="34" t="s">
        <v>491</v>
      </c>
      <c s="35" t="s">
        <v>5</v>
      </c>
      <c s="6" t="s">
        <v>492</v>
      </c>
      <c s="36" t="s">
        <v>65</v>
      </c>
      <c s="37">
        <v>20</v>
      </c>
      <c s="36">
        <v>0</v>
      </c>
      <c s="36">
        <f>ROUND(G30*H30,6)</f>
      </c>
      <c r="L30" s="38">
        <v>0</v>
      </c>
      <c s="32">
        <f>ROUND(ROUND(L30,2)*ROUND(G30,3),2)</f>
      </c>
      <c s="36" t="s">
        <v>493</v>
      </c>
      <c>
        <f>(M30*21)/100</f>
      </c>
      <c t="s">
        <v>27</v>
      </c>
    </row>
    <row r="31" spans="1:5" ht="12.75">
      <c r="A31" s="35" t="s">
        <v>54</v>
      </c>
      <c r="E31" s="39" t="s">
        <v>5</v>
      </c>
    </row>
    <row r="32" spans="1:5" ht="12.75">
      <c r="A32" s="35" t="s">
        <v>55</v>
      </c>
      <c r="E32" s="40" t="s">
        <v>5</v>
      </c>
    </row>
    <row r="33" spans="1:5" ht="12.75">
      <c r="A33" t="s">
        <v>56</v>
      </c>
      <c r="E33" s="39" t="s">
        <v>5</v>
      </c>
    </row>
    <row r="34" spans="1:16" ht="25.5">
      <c r="A34" t="s">
        <v>49</v>
      </c>
      <c s="34" t="s">
        <v>76</v>
      </c>
      <c s="34" t="s">
        <v>494</v>
      </c>
      <c s="35" t="s">
        <v>5</v>
      </c>
      <c s="6" t="s">
        <v>495</v>
      </c>
      <c s="36" t="s">
        <v>80</v>
      </c>
      <c s="37">
        <v>4</v>
      </c>
      <c s="36">
        <v>0</v>
      </c>
      <c s="36">
        <f>ROUND(G34*H34,6)</f>
      </c>
      <c r="L34" s="38">
        <v>0</v>
      </c>
      <c s="32">
        <f>ROUND(ROUND(L34,2)*ROUND(G34,3),2)</f>
      </c>
      <c s="36" t="s">
        <v>493</v>
      </c>
      <c>
        <f>(M34*21)/100</f>
      </c>
      <c t="s">
        <v>27</v>
      </c>
    </row>
    <row r="35" spans="1:5" ht="12.75">
      <c r="A35" s="35" t="s">
        <v>54</v>
      </c>
      <c r="E35" s="39" t="s">
        <v>5</v>
      </c>
    </row>
    <row r="36" spans="1:5" ht="12.75">
      <c r="A36" s="35" t="s">
        <v>55</v>
      </c>
      <c r="E36" s="40" t="s">
        <v>5</v>
      </c>
    </row>
    <row r="37" spans="1:5" ht="12.75">
      <c r="A37" t="s">
        <v>56</v>
      </c>
      <c r="E37" s="39" t="s">
        <v>5</v>
      </c>
    </row>
    <row r="38" spans="1:13" ht="12.75">
      <c r="A38" t="s">
        <v>46</v>
      </c>
      <c r="C38" s="31" t="s">
        <v>496</v>
      </c>
      <c r="E38" s="33" t="s">
        <v>497</v>
      </c>
      <c r="J38" s="32">
        <f>0</f>
      </c>
      <c s="32">
        <f>0</f>
      </c>
      <c s="32">
        <f>0+L39+L43+L47+L51+L55</f>
      </c>
      <c s="32">
        <f>0+M39+M43+M47+M51+M55</f>
      </c>
    </row>
    <row r="39" spans="1:16" ht="25.5">
      <c r="A39" t="s">
        <v>49</v>
      </c>
      <c s="34" t="s">
        <v>82</v>
      </c>
      <c s="34" t="s">
        <v>498</v>
      </c>
      <c s="35" t="s">
        <v>5</v>
      </c>
      <c s="6" t="s">
        <v>499</v>
      </c>
      <c s="36" t="s">
        <v>80</v>
      </c>
      <c s="37">
        <v>2</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56</v>
      </c>
      <c r="E42" s="39" t="s">
        <v>5</v>
      </c>
    </row>
    <row r="43" spans="1:16" ht="38.25">
      <c r="A43" t="s">
        <v>49</v>
      </c>
      <c s="34" t="s">
        <v>86</v>
      </c>
      <c s="34" t="s">
        <v>500</v>
      </c>
      <c s="35" t="s">
        <v>5</v>
      </c>
      <c s="6" t="s">
        <v>501</v>
      </c>
      <c s="36" t="s">
        <v>80</v>
      </c>
      <c s="37">
        <v>1</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56</v>
      </c>
      <c r="E46" s="39" t="s">
        <v>5</v>
      </c>
    </row>
    <row r="47" spans="1:16" ht="25.5">
      <c r="A47" t="s">
        <v>49</v>
      </c>
      <c s="34" t="s">
        <v>90</v>
      </c>
      <c s="34" t="s">
        <v>502</v>
      </c>
      <c s="35" t="s">
        <v>5</v>
      </c>
      <c s="6" t="s">
        <v>503</v>
      </c>
      <c s="36" t="s">
        <v>80</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56</v>
      </c>
      <c r="E50" s="39" t="s">
        <v>5</v>
      </c>
    </row>
    <row r="51" spans="1:16" ht="12.75">
      <c r="A51" t="s">
        <v>49</v>
      </c>
      <c s="34" t="s">
        <v>94</v>
      </c>
      <c s="34" t="s">
        <v>504</v>
      </c>
      <c s="35" t="s">
        <v>5</v>
      </c>
      <c s="6" t="s">
        <v>505</v>
      </c>
      <c s="36" t="s">
        <v>277</v>
      </c>
      <c s="37">
        <v>8</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56</v>
      </c>
      <c r="E54" s="39" t="s">
        <v>5</v>
      </c>
    </row>
    <row r="55" spans="1:16" ht="12.75">
      <c r="A55" t="s">
        <v>49</v>
      </c>
      <c s="34" t="s">
        <v>97</v>
      </c>
      <c s="34" t="s">
        <v>506</v>
      </c>
      <c s="35" t="s">
        <v>5</v>
      </c>
      <c s="6" t="s">
        <v>507</v>
      </c>
      <c s="36" t="s">
        <v>277</v>
      </c>
      <c s="37">
        <v>4</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2.75">
      <c r="A58" t="s">
        <v>56</v>
      </c>
      <c r="E58" s="39" t="s">
        <v>5</v>
      </c>
    </row>
    <row r="59" spans="1:13" ht="12.75">
      <c r="A59" t="s">
        <v>46</v>
      </c>
      <c r="C59" s="31" t="s">
        <v>421</v>
      </c>
      <c r="E59" s="33" t="s">
        <v>508</v>
      </c>
      <c r="J59" s="32">
        <f>0</f>
      </c>
      <c s="32">
        <f>0</f>
      </c>
      <c s="32">
        <f>0+L60+L64</f>
      </c>
      <c s="32">
        <f>0+M60+M64</f>
      </c>
    </row>
    <row r="60" spans="1:16" ht="12.75">
      <c r="A60" t="s">
        <v>49</v>
      </c>
      <c s="34" t="s">
        <v>101</v>
      </c>
      <c s="34" t="s">
        <v>509</v>
      </c>
      <c s="35" t="s">
        <v>5</v>
      </c>
      <c s="6" t="s">
        <v>510</v>
      </c>
      <c s="36" t="s">
        <v>80</v>
      </c>
      <c s="37">
        <v>2</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12.75">
      <c r="A63" t="s">
        <v>56</v>
      </c>
      <c r="E63" s="39" t="s">
        <v>5</v>
      </c>
    </row>
    <row r="64" spans="1:16" ht="12.75">
      <c r="A64" t="s">
        <v>49</v>
      </c>
      <c s="34" t="s">
        <v>105</v>
      </c>
      <c s="34" t="s">
        <v>511</v>
      </c>
      <c s="35" t="s">
        <v>5</v>
      </c>
      <c s="6" t="s">
        <v>512</v>
      </c>
      <c s="36" t="s">
        <v>80</v>
      </c>
      <c s="37">
        <v>2</v>
      </c>
      <c s="36">
        <v>0</v>
      </c>
      <c s="36">
        <f>ROUND(G64*H64,6)</f>
      </c>
      <c r="L64" s="38">
        <v>0</v>
      </c>
      <c s="32">
        <f>ROUND(ROUND(L64,2)*ROUND(G64,3),2)</f>
      </c>
      <c s="36" t="s">
        <v>53</v>
      </c>
      <c>
        <f>(M64*21)/100</f>
      </c>
      <c t="s">
        <v>27</v>
      </c>
    </row>
    <row r="65" spans="1:5" ht="12.75">
      <c r="A65" s="35" t="s">
        <v>54</v>
      </c>
      <c r="E65" s="39" t="s">
        <v>5</v>
      </c>
    </row>
    <row r="66" spans="1:5" ht="12.75">
      <c r="A66" s="35" t="s">
        <v>55</v>
      </c>
      <c r="E66" s="40" t="s">
        <v>5</v>
      </c>
    </row>
    <row r="67" spans="1:5" ht="12.75">
      <c r="A67" t="s">
        <v>56</v>
      </c>
      <c r="E67" s="39" t="s">
        <v>5</v>
      </c>
    </row>
    <row r="68" spans="1:13" ht="12.75">
      <c r="A68" t="s">
        <v>46</v>
      </c>
      <c r="C68" s="31" t="s">
        <v>513</v>
      </c>
      <c r="E68" s="33" t="s">
        <v>514</v>
      </c>
      <c r="J68" s="32">
        <f>0</f>
      </c>
      <c s="32">
        <f>0</f>
      </c>
      <c s="32">
        <f>0+L69+L73+L77+L81+L85+L89+L93+L97+L101+L105+L109+L113+L117+L121+L125+L129+L133+L137+L141+L145+L149+L153+L157+L161+L165+L169</f>
      </c>
      <c s="32">
        <f>0+M69+M73+M77+M81+M85+M89+M93+M97+M101+M105+M109+M113+M117+M121+M125+M129+M133+M137+M141+M145+M149+M153+M157+M161+M165+M169</f>
      </c>
    </row>
    <row r="69" spans="1:16" ht="12.75">
      <c r="A69" t="s">
        <v>49</v>
      </c>
      <c s="34" t="s">
        <v>109</v>
      </c>
      <c s="34" t="s">
        <v>515</v>
      </c>
      <c s="35" t="s">
        <v>5</v>
      </c>
      <c s="6" t="s">
        <v>516</v>
      </c>
      <c s="36" t="s">
        <v>80</v>
      </c>
      <c s="37">
        <v>1</v>
      </c>
      <c s="36">
        <v>0</v>
      </c>
      <c s="36">
        <f>ROUND(G69*H69,6)</f>
      </c>
      <c r="L69" s="38">
        <v>0</v>
      </c>
      <c s="32">
        <f>ROUND(ROUND(L69,2)*ROUND(G69,3),2)</f>
      </c>
      <c s="36" t="s">
        <v>53</v>
      </c>
      <c>
        <f>(M69*21)/100</f>
      </c>
      <c t="s">
        <v>27</v>
      </c>
    </row>
    <row r="70" spans="1:5" ht="12.75">
      <c r="A70" s="35" t="s">
        <v>54</v>
      </c>
      <c r="E70" s="39" t="s">
        <v>5</v>
      </c>
    </row>
    <row r="71" spans="1:5" ht="12.75">
      <c r="A71" s="35" t="s">
        <v>55</v>
      </c>
      <c r="E71" s="40" t="s">
        <v>5</v>
      </c>
    </row>
    <row r="72" spans="1:5" ht="12.75">
      <c r="A72" t="s">
        <v>56</v>
      </c>
      <c r="E72" s="39" t="s">
        <v>5</v>
      </c>
    </row>
    <row r="73" spans="1:16" ht="12.75">
      <c r="A73" t="s">
        <v>49</v>
      </c>
      <c s="34" t="s">
        <v>113</v>
      </c>
      <c s="34" t="s">
        <v>517</v>
      </c>
      <c s="35" t="s">
        <v>5</v>
      </c>
      <c s="6" t="s">
        <v>518</v>
      </c>
      <c s="36" t="s">
        <v>80</v>
      </c>
      <c s="37">
        <v>1</v>
      </c>
      <c s="36">
        <v>0</v>
      </c>
      <c s="36">
        <f>ROUND(G73*H73,6)</f>
      </c>
      <c r="L73" s="38">
        <v>0</v>
      </c>
      <c s="32">
        <f>ROUND(ROUND(L73,2)*ROUND(G73,3),2)</f>
      </c>
      <c s="36" t="s">
        <v>53</v>
      </c>
      <c>
        <f>(M73*21)/100</f>
      </c>
      <c t="s">
        <v>27</v>
      </c>
    </row>
    <row r="74" spans="1:5" ht="12.75">
      <c r="A74" s="35" t="s">
        <v>54</v>
      </c>
      <c r="E74" s="39" t="s">
        <v>5</v>
      </c>
    </row>
    <row r="75" spans="1:5" ht="12.75">
      <c r="A75" s="35" t="s">
        <v>55</v>
      </c>
      <c r="E75" s="40" t="s">
        <v>5</v>
      </c>
    </row>
    <row r="76" spans="1:5" ht="12.75">
      <c r="A76" t="s">
        <v>56</v>
      </c>
      <c r="E76" s="39" t="s">
        <v>5</v>
      </c>
    </row>
    <row r="77" spans="1:16" ht="12.75">
      <c r="A77" t="s">
        <v>49</v>
      </c>
      <c s="34" t="s">
        <v>117</v>
      </c>
      <c s="34" t="s">
        <v>519</v>
      </c>
      <c s="35" t="s">
        <v>5</v>
      </c>
      <c s="6" t="s">
        <v>520</v>
      </c>
      <c s="36" t="s">
        <v>80</v>
      </c>
      <c s="37">
        <v>1</v>
      </c>
      <c s="36">
        <v>0</v>
      </c>
      <c s="36">
        <f>ROUND(G77*H77,6)</f>
      </c>
      <c r="L77" s="38">
        <v>0</v>
      </c>
      <c s="32">
        <f>ROUND(ROUND(L77,2)*ROUND(G77,3),2)</f>
      </c>
      <c s="36" t="s">
        <v>53</v>
      </c>
      <c>
        <f>(M77*21)/100</f>
      </c>
      <c t="s">
        <v>27</v>
      </c>
    </row>
    <row r="78" spans="1:5" ht="12.75">
      <c r="A78" s="35" t="s">
        <v>54</v>
      </c>
      <c r="E78" s="39" t="s">
        <v>5</v>
      </c>
    </row>
    <row r="79" spans="1:5" ht="12.75">
      <c r="A79" s="35" t="s">
        <v>55</v>
      </c>
      <c r="E79" s="40" t="s">
        <v>5</v>
      </c>
    </row>
    <row r="80" spans="1:5" ht="12.75">
      <c r="A80" t="s">
        <v>56</v>
      </c>
      <c r="E80" s="39" t="s">
        <v>5</v>
      </c>
    </row>
    <row r="81" spans="1:16" ht="12.75">
      <c r="A81" t="s">
        <v>49</v>
      </c>
      <c s="34" t="s">
        <v>120</v>
      </c>
      <c s="34" t="s">
        <v>521</v>
      </c>
      <c s="35" t="s">
        <v>5</v>
      </c>
      <c s="6" t="s">
        <v>522</v>
      </c>
      <c s="36" t="s">
        <v>80</v>
      </c>
      <c s="37">
        <v>1</v>
      </c>
      <c s="36">
        <v>0</v>
      </c>
      <c s="36">
        <f>ROUND(G81*H81,6)</f>
      </c>
      <c r="L81" s="38">
        <v>0</v>
      </c>
      <c s="32">
        <f>ROUND(ROUND(L81,2)*ROUND(G81,3),2)</f>
      </c>
      <c s="36" t="s">
        <v>53</v>
      </c>
      <c>
        <f>(M81*21)/100</f>
      </c>
      <c t="s">
        <v>27</v>
      </c>
    </row>
    <row r="82" spans="1:5" ht="12.75">
      <c r="A82" s="35" t="s">
        <v>54</v>
      </c>
      <c r="E82" s="39" t="s">
        <v>5</v>
      </c>
    </row>
    <row r="83" spans="1:5" ht="12.75">
      <c r="A83" s="35" t="s">
        <v>55</v>
      </c>
      <c r="E83" s="40" t="s">
        <v>5</v>
      </c>
    </row>
    <row r="84" spans="1:5" ht="12.75">
      <c r="A84" t="s">
        <v>56</v>
      </c>
      <c r="E84" s="39" t="s">
        <v>5</v>
      </c>
    </row>
    <row r="85" spans="1:16" ht="12.75">
      <c r="A85" t="s">
        <v>49</v>
      </c>
      <c s="34" t="s">
        <v>125</v>
      </c>
      <c s="34" t="s">
        <v>523</v>
      </c>
      <c s="35" t="s">
        <v>5</v>
      </c>
      <c s="6" t="s">
        <v>524</v>
      </c>
      <c s="36" t="s">
        <v>80</v>
      </c>
      <c s="37">
        <v>30</v>
      </c>
      <c s="36">
        <v>0</v>
      </c>
      <c s="36">
        <f>ROUND(G85*H85,6)</f>
      </c>
      <c r="L85" s="38">
        <v>0</v>
      </c>
      <c s="32">
        <f>ROUND(ROUND(L85,2)*ROUND(G85,3),2)</f>
      </c>
      <c s="36" t="s">
        <v>53</v>
      </c>
      <c>
        <f>(M85*21)/100</f>
      </c>
      <c t="s">
        <v>27</v>
      </c>
    </row>
    <row r="86" spans="1:5" ht="12.75">
      <c r="A86" s="35" t="s">
        <v>54</v>
      </c>
      <c r="E86" s="39" t="s">
        <v>5</v>
      </c>
    </row>
    <row r="87" spans="1:5" ht="12.75">
      <c r="A87" s="35" t="s">
        <v>55</v>
      </c>
      <c r="E87" s="40" t="s">
        <v>5</v>
      </c>
    </row>
    <row r="88" spans="1:5" ht="12.75">
      <c r="A88" t="s">
        <v>56</v>
      </c>
      <c r="E88" s="39" t="s">
        <v>5</v>
      </c>
    </row>
    <row r="89" spans="1:16" ht="12.75">
      <c r="A89" t="s">
        <v>49</v>
      </c>
      <c s="34" t="s">
        <v>128</v>
      </c>
      <c s="34" t="s">
        <v>525</v>
      </c>
      <c s="35" t="s">
        <v>5</v>
      </c>
      <c s="6" t="s">
        <v>526</v>
      </c>
      <c s="36" t="s">
        <v>80</v>
      </c>
      <c s="37">
        <v>3</v>
      </c>
      <c s="36">
        <v>0</v>
      </c>
      <c s="36">
        <f>ROUND(G89*H89,6)</f>
      </c>
      <c r="L89" s="38">
        <v>0</v>
      </c>
      <c s="32">
        <f>ROUND(ROUND(L89,2)*ROUND(G89,3),2)</f>
      </c>
      <c s="36" t="s">
        <v>53</v>
      </c>
      <c>
        <f>(M89*21)/100</f>
      </c>
      <c t="s">
        <v>27</v>
      </c>
    </row>
    <row r="90" spans="1:5" ht="12.75">
      <c r="A90" s="35" t="s">
        <v>54</v>
      </c>
      <c r="E90" s="39" t="s">
        <v>5</v>
      </c>
    </row>
    <row r="91" spans="1:5" ht="12.75">
      <c r="A91" s="35" t="s">
        <v>55</v>
      </c>
      <c r="E91" s="40" t="s">
        <v>5</v>
      </c>
    </row>
    <row r="92" spans="1:5" ht="12.75">
      <c r="A92" t="s">
        <v>56</v>
      </c>
      <c r="E92" s="39" t="s">
        <v>5</v>
      </c>
    </row>
    <row r="93" spans="1:16" ht="12.75">
      <c r="A93" t="s">
        <v>49</v>
      </c>
      <c s="34" t="s">
        <v>131</v>
      </c>
      <c s="34" t="s">
        <v>527</v>
      </c>
      <c s="35" t="s">
        <v>5</v>
      </c>
      <c s="6" t="s">
        <v>528</v>
      </c>
      <c s="36" t="s">
        <v>80</v>
      </c>
      <c s="37">
        <v>15</v>
      </c>
      <c s="36">
        <v>0</v>
      </c>
      <c s="36">
        <f>ROUND(G93*H93,6)</f>
      </c>
      <c r="L93" s="38">
        <v>0</v>
      </c>
      <c s="32">
        <f>ROUND(ROUND(L93,2)*ROUND(G93,3),2)</f>
      </c>
      <c s="36" t="s">
        <v>53</v>
      </c>
      <c>
        <f>(M93*21)/100</f>
      </c>
      <c t="s">
        <v>27</v>
      </c>
    </row>
    <row r="94" spans="1:5" ht="12.75">
      <c r="A94" s="35" t="s">
        <v>54</v>
      </c>
      <c r="E94" s="39" t="s">
        <v>5</v>
      </c>
    </row>
    <row r="95" spans="1:5" ht="12.75">
      <c r="A95" s="35" t="s">
        <v>55</v>
      </c>
      <c r="E95" s="40" t="s">
        <v>5</v>
      </c>
    </row>
    <row r="96" spans="1:5" ht="12.75">
      <c r="A96" t="s">
        <v>56</v>
      </c>
      <c r="E96" s="39" t="s">
        <v>5</v>
      </c>
    </row>
    <row r="97" spans="1:16" ht="12.75">
      <c r="A97" t="s">
        <v>49</v>
      </c>
      <c s="34" t="s">
        <v>135</v>
      </c>
      <c s="34" t="s">
        <v>529</v>
      </c>
      <c s="35" t="s">
        <v>5</v>
      </c>
      <c s="6" t="s">
        <v>530</v>
      </c>
      <c s="36" t="s">
        <v>80</v>
      </c>
      <c s="37">
        <v>7</v>
      </c>
      <c s="36">
        <v>0</v>
      </c>
      <c s="36">
        <f>ROUND(G97*H97,6)</f>
      </c>
      <c r="L97" s="38">
        <v>0</v>
      </c>
      <c s="32">
        <f>ROUND(ROUND(L97,2)*ROUND(G97,3),2)</f>
      </c>
      <c s="36" t="s">
        <v>53</v>
      </c>
      <c>
        <f>(M97*21)/100</f>
      </c>
      <c t="s">
        <v>27</v>
      </c>
    </row>
    <row r="98" spans="1:5" ht="12.75">
      <c r="A98" s="35" t="s">
        <v>54</v>
      </c>
      <c r="E98" s="39" t="s">
        <v>5</v>
      </c>
    </row>
    <row r="99" spans="1:5" ht="12.75">
      <c r="A99" s="35" t="s">
        <v>55</v>
      </c>
      <c r="E99" s="40" t="s">
        <v>5</v>
      </c>
    </row>
    <row r="100" spans="1:5" ht="12.75">
      <c r="A100" t="s">
        <v>56</v>
      </c>
      <c r="E100" s="39" t="s">
        <v>5</v>
      </c>
    </row>
    <row r="101" spans="1:16" ht="12.75">
      <c r="A101" t="s">
        <v>49</v>
      </c>
      <c s="34" t="s">
        <v>139</v>
      </c>
      <c s="34" t="s">
        <v>531</v>
      </c>
      <c s="35" t="s">
        <v>5</v>
      </c>
      <c s="6" t="s">
        <v>532</v>
      </c>
      <c s="36" t="s">
        <v>80</v>
      </c>
      <c s="37">
        <v>3</v>
      </c>
      <c s="36">
        <v>0</v>
      </c>
      <c s="36">
        <f>ROUND(G101*H101,6)</f>
      </c>
      <c r="L101" s="38">
        <v>0</v>
      </c>
      <c s="32">
        <f>ROUND(ROUND(L101,2)*ROUND(G101,3),2)</f>
      </c>
      <c s="36" t="s">
        <v>53</v>
      </c>
      <c>
        <f>(M101*21)/100</f>
      </c>
      <c t="s">
        <v>27</v>
      </c>
    </row>
    <row r="102" spans="1:5" ht="12.75">
      <c r="A102" s="35" t="s">
        <v>54</v>
      </c>
      <c r="E102" s="39" t="s">
        <v>5</v>
      </c>
    </row>
    <row r="103" spans="1:5" ht="12.75">
      <c r="A103" s="35" t="s">
        <v>55</v>
      </c>
      <c r="E103" s="40" t="s">
        <v>5</v>
      </c>
    </row>
    <row r="104" spans="1:5" ht="12.75">
      <c r="A104" t="s">
        <v>56</v>
      </c>
      <c r="E104" s="39" t="s">
        <v>5</v>
      </c>
    </row>
    <row r="105" spans="1:16" ht="12.75">
      <c r="A105" t="s">
        <v>49</v>
      </c>
      <c s="34" t="s">
        <v>143</v>
      </c>
      <c s="34" t="s">
        <v>533</v>
      </c>
      <c s="35" t="s">
        <v>5</v>
      </c>
      <c s="6" t="s">
        <v>534</v>
      </c>
      <c s="36" t="s">
        <v>80</v>
      </c>
      <c s="37">
        <v>1</v>
      </c>
      <c s="36">
        <v>0</v>
      </c>
      <c s="36">
        <f>ROUND(G105*H105,6)</f>
      </c>
      <c r="L105" s="38">
        <v>0</v>
      </c>
      <c s="32">
        <f>ROUND(ROUND(L105,2)*ROUND(G105,3),2)</f>
      </c>
      <c s="36" t="s">
        <v>53</v>
      </c>
      <c>
        <f>(M105*21)/100</f>
      </c>
      <c t="s">
        <v>27</v>
      </c>
    </row>
    <row r="106" spans="1:5" ht="12.75">
      <c r="A106" s="35" t="s">
        <v>54</v>
      </c>
      <c r="E106" s="39" t="s">
        <v>5</v>
      </c>
    </row>
    <row r="107" spans="1:5" ht="12.75">
      <c r="A107" s="35" t="s">
        <v>55</v>
      </c>
      <c r="E107" s="40" t="s">
        <v>5</v>
      </c>
    </row>
    <row r="108" spans="1:5" ht="12.75">
      <c r="A108" t="s">
        <v>56</v>
      </c>
      <c r="E108" s="39" t="s">
        <v>5</v>
      </c>
    </row>
    <row r="109" spans="1:16" ht="12.75">
      <c r="A109" t="s">
        <v>49</v>
      </c>
      <c s="34" t="s">
        <v>146</v>
      </c>
      <c s="34" t="s">
        <v>535</v>
      </c>
      <c s="35" t="s">
        <v>5</v>
      </c>
      <c s="6" t="s">
        <v>536</v>
      </c>
      <c s="36" t="s">
        <v>80</v>
      </c>
      <c s="37">
        <v>1</v>
      </c>
      <c s="36">
        <v>0</v>
      </c>
      <c s="36">
        <f>ROUND(G109*H109,6)</f>
      </c>
      <c r="L109" s="38">
        <v>0</v>
      </c>
      <c s="32">
        <f>ROUND(ROUND(L109,2)*ROUND(G109,3),2)</f>
      </c>
      <c s="36" t="s">
        <v>53</v>
      </c>
      <c>
        <f>(M109*21)/100</f>
      </c>
      <c t="s">
        <v>27</v>
      </c>
    </row>
    <row r="110" spans="1:5" ht="12.75">
      <c r="A110" s="35" t="s">
        <v>54</v>
      </c>
      <c r="E110" s="39" t="s">
        <v>5</v>
      </c>
    </row>
    <row r="111" spans="1:5" ht="12.75">
      <c r="A111" s="35" t="s">
        <v>55</v>
      </c>
      <c r="E111" s="40" t="s">
        <v>5</v>
      </c>
    </row>
    <row r="112" spans="1:5" ht="12.75">
      <c r="A112" t="s">
        <v>56</v>
      </c>
      <c r="E112" s="39" t="s">
        <v>5</v>
      </c>
    </row>
    <row r="113" spans="1:16" ht="12.75">
      <c r="A113" t="s">
        <v>49</v>
      </c>
      <c s="34" t="s">
        <v>149</v>
      </c>
      <c s="34" t="s">
        <v>537</v>
      </c>
      <c s="35" t="s">
        <v>5</v>
      </c>
      <c s="6" t="s">
        <v>538</v>
      </c>
      <c s="36" t="s">
        <v>80</v>
      </c>
      <c s="37">
        <v>1</v>
      </c>
      <c s="36">
        <v>0</v>
      </c>
      <c s="36">
        <f>ROUND(G113*H113,6)</f>
      </c>
      <c r="L113" s="38">
        <v>0</v>
      </c>
      <c s="32">
        <f>ROUND(ROUND(L113,2)*ROUND(G113,3),2)</f>
      </c>
      <c s="36" t="s">
        <v>53</v>
      </c>
      <c>
        <f>(M113*21)/100</f>
      </c>
      <c t="s">
        <v>27</v>
      </c>
    </row>
    <row r="114" spans="1:5" ht="12.75">
      <c r="A114" s="35" t="s">
        <v>54</v>
      </c>
      <c r="E114" s="39" t="s">
        <v>5</v>
      </c>
    </row>
    <row r="115" spans="1:5" ht="12.75">
      <c r="A115" s="35" t="s">
        <v>55</v>
      </c>
      <c r="E115" s="40" t="s">
        <v>5</v>
      </c>
    </row>
    <row r="116" spans="1:5" ht="12.75">
      <c r="A116" t="s">
        <v>56</v>
      </c>
      <c r="E116" s="39" t="s">
        <v>5</v>
      </c>
    </row>
    <row r="117" spans="1:16" ht="12.75">
      <c r="A117" t="s">
        <v>49</v>
      </c>
      <c s="34" t="s">
        <v>152</v>
      </c>
      <c s="34" t="s">
        <v>539</v>
      </c>
      <c s="35" t="s">
        <v>5</v>
      </c>
      <c s="6" t="s">
        <v>540</v>
      </c>
      <c s="36" t="s">
        <v>80</v>
      </c>
      <c s="37">
        <v>1</v>
      </c>
      <c s="36">
        <v>0</v>
      </c>
      <c s="36">
        <f>ROUND(G117*H117,6)</f>
      </c>
      <c r="L117" s="38">
        <v>0</v>
      </c>
      <c s="32">
        <f>ROUND(ROUND(L117,2)*ROUND(G117,3),2)</f>
      </c>
      <c s="36" t="s">
        <v>53</v>
      </c>
      <c>
        <f>(M117*21)/100</f>
      </c>
      <c t="s">
        <v>27</v>
      </c>
    </row>
    <row r="118" spans="1:5" ht="12.75">
      <c r="A118" s="35" t="s">
        <v>54</v>
      </c>
      <c r="E118" s="39" t="s">
        <v>5</v>
      </c>
    </row>
    <row r="119" spans="1:5" ht="12.75">
      <c r="A119" s="35" t="s">
        <v>55</v>
      </c>
      <c r="E119" s="40" t="s">
        <v>5</v>
      </c>
    </row>
    <row r="120" spans="1:5" ht="12.75">
      <c r="A120" t="s">
        <v>56</v>
      </c>
      <c r="E120" s="39" t="s">
        <v>5</v>
      </c>
    </row>
    <row r="121" spans="1:16" ht="12.75">
      <c r="A121" t="s">
        <v>49</v>
      </c>
      <c s="34" t="s">
        <v>156</v>
      </c>
      <c s="34" t="s">
        <v>541</v>
      </c>
      <c s="35" t="s">
        <v>5</v>
      </c>
      <c s="6" t="s">
        <v>542</v>
      </c>
      <c s="36" t="s">
        <v>80</v>
      </c>
      <c s="37">
        <v>1</v>
      </c>
      <c s="36">
        <v>0</v>
      </c>
      <c s="36">
        <f>ROUND(G121*H121,6)</f>
      </c>
      <c r="L121" s="38">
        <v>0</v>
      </c>
      <c s="32">
        <f>ROUND(ROUND(L121,2)*ROUND(G121,3),2)</f>
      </c>
      <c s="36" t="s">
        <v>53</v>
      </c>
      <c>
        <f>(M121*21)/100</f>
      </c>
      <c t="s">
        <v>27</v>
      </c>
    </row>
    <row r="122" spans="1:5" ht="12.75">
      <c r="A122" s="35" t="s">
        <v>54</v>
      </c>
      <c r="E122" s="39" t="s">
        <v>5</v>
      </c>
    </row>
    <row r="123" spans="1:5" ht="12.75">
      <c r="A123" s="35" t="s">
        <v>55</v>
      </c>
      <c r="E123" s="40" t="s">
        <v>5</v>
      </c>
    </row>
    <row r="124" spans="1:5" ht="12.75">
      <c r="A124" t="s">
        <v>56</v>
      </c>
      <c r="E124" s="39" t="s">
        <v>5</v>
      </c>
    </row>
    <row r="125" spans="1:16" ht="12.75">
      <c r="A125" t="s">
        <v>49</v>
      </c>
      <c s="34" t="s">
        <v>159</v>
      </c>
      <c s="34" t="s">
        <v>543</v>
      </c>
      <c s="35" t="s">
        <v>5</v>
      </c>
      <c s="6" t="s">
        <v>544</v>
      </c>
      <c s="36" t="s">
        <v>80</v>
      </c>
      <c s="37">
        <v>1</v>
      </c>
      <c s="36">
        <v>0</v>
      </c>
      <c s="36">
        <f>ROUND(G125*H125,6)</f>
      </c>
      <c r="L125" s="38">
        <v>0</v>
      </c>
      <c s="32">
        <f>ROUND(ROUND(L125,2)*ROUND(G125,3),2)</f>
      </c>
      <c s="36" t="s">
        <v>53</v>
      </c>
      <c>
        <f>(M125*21)/100</f>
      </c>
      <c t="s">
        <v>27</v>
      </c>
    </row>
    <row r="126" spans="1:5" ht="12.75">
      <c r="A126" s="35" t="s">
        <v>54</v>
      </c>
      <c r="E126" s="39" t="s">
        <v>5</v>
      </c>
    </row>
    <row r="127" spans="1:5" ht="12.75">
      <c r="A127" s="35" t="s">
        <v>55</v>
      </c>
      <c r="E127" s="40" t="s">
        <v>5</v>
      </c>
    </row>
    <row r="128" spans="1:5" ht="12.75">
      <c r="A128" t="s">
        <v>56</v>
      </c>
      <c r="E128" s="39" t="s">
        <v>5</v>
      </c>
    </row>
    <row r="129" spans="1:16" ht="12.75">
      <c r="A129" t="s">
        <v>49</v>
      </c>
      <c s="34" t="s">
        <v>163</v>
      </c>
      <c s="34" t="s">
        <v>545</v>
      </c>
      <c s="35" t="s">
        <v>5</v>
      </c>
      <c s="6" t="s">
        <v>546</v>
      </c>
      <c s="36" t="s">
        <v>80</v>
      </c>
      <c s="37">
        <v>2</v>
      </c>
      <c s="36">
        <v>0</v>
      </c>
      <c s="36">
        <f>ROUND(G129*H129,6)</f>
      </c>
      <c r="L129" s="38">
        <v>0</v>
      </c>
      <c s="32">
        <f>ROUND(ROUND(L129,2)*ROUND(G129,3),2)</f>
      </c>
      <c s="36" t="s">
        <v>53</v>
      </c>
      <c>
        <f>(M129*21)/100</f>
      </c>
      <c t="s">
        <v>27</v>
      </c>
    </row>
    <row r="130" spans="1:5" ht="12.75">
      <c r="A130" s="35" t="s">
        <v>54</v>
      </c>
      <c r="E130" s="39" t="s">
        <v>5</v>
      </c>
    </row>
    <row r="131" spans="1:5" ht="12.75">
      <c r="A131" s="35" t="s">
        <v>55</v>
      </c>
      <c r="E131" s="40" t="s">
        <v>5</v>
      </c>
    </row>
    <row r="132" spans="1:5" ht="12.75">
      <c r="A132" t="s">
        <v>56</v>
      </c>
      <c r="E132" s="39" t="s">
        <v>5</v>
      </c>
    </row>
    <row r="133" spans="1:16" ht="12.75">
      <c r="A133" t="s">
        <v>49</v>
      </c>
      <c s="34" t="s">
        <v>167</v>
      </c>
      <c s="34" t="s">
        <v>547</v>
      </c>
      <c s="35" t="s">
        <v>5</v>
      </c>
      <c s="6" t="s">
        <v>548</v>
      </c>
      <c s="36" t="s">
        <v>80</v>
      </c>
      <c s="37">
        <v>1</v>
      </c>
      <c s="36">
        <v>0</v>
      </c>
      <c s="36">
        <f>ROUND(G133*H133,6)</f>
      </c>
      <c r="L133" s="38">
        <v>0</v>
      </c>
      <c s="32">
        <f>ROUND(ROUND(L133,2)*ROUND(G133,3),2)</f>
      </c>
      <c s="36" t="s">
        <v>53</v>
      </c>
      <c>
        <f>(M133*21)/100</f>
      </c>
      <c t="s">
        <v>27</v>
      </c>
    </row>
    <row r="134" spans="1:5" ht="12.75">
      <c r="A134" s="35" t="s">
        <v>54</v>
      </c>
      <c r="E134" s="39" t="s">
        <v>5</v>
      </c>
    </row>
    <row r="135" spans="1:5" ht="12.75">
      <c r="A135" s="35" t="s">
        <v>55</v>
      </c>
      <c r="E135" s="40" t="s">
        <v>5</v>
      </c>
    </row>
    <row r="136" spans="1:5" ht="12.75">
      <c r="A136" t="s">
        <v>56</v>
      </c>
      <c r="E136" s="39" t="s">
        <v>5</v>
      </c>
    </row>
    <row r="137" spans="1:16" ht="12.75">
      <c r="A137" t="s">
        <v>49</v>
      </c>
      <c s="34" t="s">
        <v>170</v>
      </c>
      <c s="34" t="s">
        <v>549</v>
      </c>
      <c s="35" t="s">
        <v>5</v>
      </c>
      <c s="6" t="s">
        <v>550</v>
      </c>
      <c s="36" t="s">
        <v>80</v>
      </c>
      <c s="37">
        <v>3</v>
      </c>
      <c s="36">
        <v>0</v>
      </c>
      <c s="36">
        <f>ROUND(G137*H137,6)</f>
      </c>
      <c r="L137" s="38">
        <v>0</v>
      </c>
      <c s="32">
        <f>ROUND(ROUND(L137,2)*ROUND(G137,3),2)</f>
      </c>
      <c s="36" t="s">
        <v>53</v>
      </c>
      <c>
        <f>(M137*21)/100</f>
      </c>
      <c t="s">
        <v>27</v>
      </c>
    </row>
    <row r="138" spans="1:5" ht="12.75">
      <c r="A138" s="35" t="s">
        <v>54</v>
      </c>
      <c r="E138" s="39" t="s">
        <v>5</v>
      </c>
    </row>
    <row r="139" spans="1:5" ht="12.75">
      <c r="A139" s="35" t="s">
        <v>55</v>
      </c>
      <c r="E139" s="40" t="s">
        <v>5</v>
      </c>
    </row>
    <row r="140" spans="1:5" ht="12.75">
      <c r="A140" t="s">
        <v>56</v>
      </c>
      <c r="E140" s="39" t="s">
        <v>5</v>
      </c>
    </row>
    <row r="141" spans="1:16" ht="12.75">
      <c r="A141" t="s">
        <v>49</v>
      </c>
      <c s="34" t="s">
        <v>174</v>
      </c>
      <c s="34" t="s">
        <v>551</v>
      </c>
      <c s="35" t="s">
        <v>5</v>
      </c>
      <c s="6" t="s">
        <v>552</v>
      </c>
      <c s="36" t="s">
        <v>80</v>
      </c>
      <c s="37">
        <v>1</v>
      </c>
      <c s="36">
        <v>0</v>
      </c>
      <c s="36">
        <f>ROUND(G141*H141,6)</f>
      </c>
      <c r="L141" s="38">
        <v>0</v>
      </c>
      <c s="32">
        <f>ROUND(ROUND(L141,2)*ROUND(G141,3),2)</f>
      </c>
      <c s="36" t="s">
        <v>53</v>
      </c>
      <c>
        <f>(M141*21)/100</f>
      </c>
      <c t="s">
        <v>27</v>
      </c>
    </row>
    <row r="142" spans="1:5" ht="12.75">
      <c r="A142" s="35" t="s">
        <v>54</v>
      </c>
      <c r="E142" s="39" t="s">
        <v>5</v>
      </c>
    </row>
    <row r="143" spans="1:5" ht="12.75">
      <c r="A143" s="35" t="s">
        <v>55</v>
      </c>
      <c r="E143" s="40" t="s">
        <v>5</v>
      </c>
    </row>
    <row r="144" spans="1:5" ht="12.75">
      <c r="A144" t="s">
        <v>56</v>
      </c>
      <c r="E144" s="39" t="s">
        <v>5</v>
      </c>
    </row>
    <row r="145" spans="1:16" ht="12.75">
      <c r="A145" t="s">
        <v>49</v>
      </c>
      <c s="34" t="s">
        <v>178</v>
      </c>
      <c s="34" t="s">
        <v>553</v>
      </c>
      <c s="35" t="s">
        <v>5</v>
      </c>
      <c s="6" t="s">
        <v>554</v>
      </c>
      <c s="36" t="s">
        <v>80</v>
      </c>
      <c s="37">
        <v>2</v>
      </c>
      <c s="36">
        <v>0</v>
      </c>
      <c s="36">
        <f>ROUND(G145*H145,6)</f>
      </c>
      <c r="L145" s="38">
        <v>0</v>
      </c>
      <c s="32">
        <f>ROUND(ROUND(L145,2)*ROUND(G145,3),2)</f>
      </c>
      <c s="36" t="s">
        <v>53</v>
      </c>
      <c>
        <f>(M145*21)/100</f>
      </c>
      <c t="s">
        <v>27</v>
      </c>
    </row>
    <row r="146" spans="1:5" ht="12.75">
      <c r="A146" s="35" t="s">
        <v>54</v>
      </c>
      <c r="E146" s="39" t="s">
        <v>5</v>
      </c>
    </row>
    <row r="147" spans="1:5" ht="12.75">
      <c r="A147" s="35" t="s">
        <v>55</v>
      </c>
      <c r="E147" s="40" t="s">
        <v>5</v>
      </c>
    </row>
    <row r="148" spans="1:5" ht="12.75">
      <c r="A148" t="s">
        <v>56</v>
      </c>
      <c r="E148" s="39" t="s">
        <v>5</v>
      </c>
    </row>
    <row r="149" spans="1:16" ht="12.75">
      <c r="A149" t="s">
        <v>49</v>
      </c>
      <c s="34" t="s">
        <v>182</v>
      </c>
      <c s="34" t="s">
        <v>555</v>
      </c>
      <c s="35" t="s">
        <v>5</v>
      </c>
      <c s="6" t="s">
        <v>556</v>
      </c>
      <c s="36" t="s">
        <v>80</v>
      </c>
      <c s="37">
        <v>15</v>
      </c>
      <c s="36">
        <v>0</v>
      </c>
      <c s="36">
        <f>ROUND(G149*H149,6)</f>
      </c>
      <c r="L149" s="38">
        <v>0</v>
      </c>
      <c s="32">
        <f>ROUND(ROUND(L149,2)*ROUND(G149,3),2)</f>
      </c>
      <c s="36" t="s">
        <v>53</v>
      </c>
      <c>
        <f>(M149*21)/100</f>
      </c>
      <c t="s">
        <v>27</v>
      </c>
    </row>
    <row r="150" spans="1:5" ht="12.75">
      <c r="A150" s="35" t="s">
        <v>54</v>
      </c>
      <c r="E150" s="39" t="s">
        <v>5</v>
      </c>
    </row>
    <row r="151" spans="1:5" ht="12.75">
      <c r="A151" s="35" t="s">
        <v>55</v>
      </c>
      <c r="E151" s="40" t="s">
        <v>5</v>
      </c>
    </row>
    <row r="152" spans="1:5" ht="12.75">
      <c r="A152" t="s">
        <v>56</v>
      </c>
      <c r="E152" s="39" t="s">
        <v>5</v>
      </c>
    </row>
    <row r="153" spans="1:16" ht="12.75">
      <c r="A153" t="s">
        <v>49</v>
      </c>
      <c s="34" t="s">
        <v>186</v>
      </c>
      <c s="34" t="s">
        <v>557</v>
      </c>
      <c s="35" t="s">
        <v>5</v>
      </c>
      <c s="6" t="s">
        <v>558</v>
      </c>
      <c s="36" t="s">
        <v>277</v>
      </c>
      <c s="37">
        <v>8</v>
      </c>
      <c s="36">
        <v>0</v>
      </c>
      <c s="36">
        <f>ROUND(G153*H153,6)</f>
      </c>
      <c r="L153" s="38">
        <v>0</v>
      </c>
      <c s="32">
        <f>ROUND(ROUND(L153,2)*ROUND(G153,3),2)</f>
      </c>
      <c s="36" t="s">
        <v>53</v>
      </c>
      <c>
        <f>(M153*21)/100</f>
      </c>
      <c t="s">
        <v>27</v>
      </c>
    </row>
    <row r="154" spans="1:5" ht="12.75">
      <c r="A154" s="35" t="s">
        <v>54</v>
      </c>
      <c r="E154" s="39" t="s">
        <v>5</v>
      </c>
    </row>
    <row r="155" spans="1:5" ht="12.75">
      <c r="A155" s="35" t="s">
        <v>55</v>
      </c>
      <c r="E155" s="40" t="s">
        <v>5</v>
      </c>
    </row>
    <row r="156" spans="1:5" ht="12.75">
      <c r="A156" t="s">
        <v>56</v>
      </c>
      <c r="E156" s="39" t="s">
        <v>5</v>
      </c>
    </row>
    <row r="157" spans="1:16" ht="12.75">
      <c r="A157" t="s">
        <v>49</v>
      </c>
      <c s="34" t="s">
        <v>190</v>
      </c>
      <c s="34" t="s">
        <v>559</v>
      </c>
      <c s="35" t="s">
        <v>5</v>
      </c>
      <c s="6" t="s">
        <v>542</v>
      </c>
      <c s="36" t="s">
        <v>80</v>
      </c>
      <c s="37">
        <v>6</v>
      </c>
      <c s="36">
        <v>0</v>
      </c>
      <c s="36">
        <f>ROUND(G157*H157,6)</f>
      </c>
      <c r="L157" s="38">
        <v>0</v>
      </c>
      <c s="32">
        <f>ROUND(ROUND(L157,2)*ROUND(G157,3),2)</f>
      </c>
      <c s="36" t="s">
        <v>53</v>
      </c>
      <c>
        <f>(M157*21)/100</f>
      </c>
      <c t="s">
        <v>27</v>
      </c>
    </row>
    <row r="158" spans="1:5" ht="12.75">
      <c r="A158" s="35" t="s">
        <v>54</v>
      </c>
      <c r="E158" s="39" t="s">
        <v>5</v>
      </c>
    </row>
    <row r="159" spans="1:5" ht="12.75">
      <c r="A159" s="35" t="s">
        <v>55</v>
      </c>
      <c r="E159" s="40" t="s">
        <v>5</v>
      </c>
    </row>
    <row r="160" spans="1:5" ht="12.75">
      <c r="A160" t="s">
        <v>56</v>
      </c>
      <c r="E160" s="39" t="s">
        <v>5</v>
      </c>
    </row>
    <row r="161" spans="1:16" ht="12.75">
      <c r="A161" t="s">
        <v>49</v>
      </c>
      <c s="34" t="s">
        <v>194</v>
      </c>
      <c s="34" t="s">
        <v>560</v>
      </c>
      <c s="35" t="s">
        <v>5</v>
      </c>
      <c s="6" t="s">
        <v>544</v>
      </c>
      <c s="36" t="s">
        <v>80</v>
      </c>
      <c s="37">
        <v>6</v>
      </c>
      <c s="36">
        <v>0</v>
      </c>
      <c s="36">
        <f>ROUND(G161*H161,6)</f>
      </c>
      <c r="L161" s="38">
        <v>0</v>
      </c>
      <c s="32">
        <f>ROUND(ROUND(L161,2)*ROUND(G161,3),2)</f>
      </c>
      <c s="36" t="s">
        <v>53</v>
      </c>
      <c>
        <f>(M161*21)/100</f>
      </c>
      <c t="s">
        <v>27</v>
      </c>
    </row>
    <row r="162" spans="1:5" ht="12.75">
      <c r="A162" s="35" t="s">
        <v>54</v>
      </c>
      <c r="E162" s="39" t="s">
        <v>5</v>
      </c>
    </row>
    <row r="163" spans="1:5" ht="12.75">
      <c r="A163" s="35" t="s">
        <v>55</v>
      </c>
      <c r="E163" s="40" t="s">
        <v>5</v>
      </c>
    </row>
    <row r="164" spans="1:5" ht="12.75">
      <c r="A164" t="s">
        <v>56</v>
      </c>
      <c r="E164" s="39" t="s">
        <v>5</v>
      </c>
    </row>
    <row r="165" spans="1:16" ht="12.75">
      <c r="A165" t="s">
        <v>49</v>
      </c>
      <c s="34" t="s">
        <v>198</v>
      </c>
      <c s="34" t="s">
        <v>561</v>
      </c>
      <c s="35" t="s">
        <v>5</v>
      </c>
      <c s="6" t="s">
        <v>562</v>
      </c>
      <c s="36" t="s">
        <v>80</v>
      </c>
      <c s="37">
        <v>1</v>
      </c>
      <c s="36">
        <v>0</v>
      </c>
      <c s="36">
        <f>ROUND(G165*H165,6)</f>
      </c>
      <c r="L165" s="38">
        <v>0</v>
      </c>
      <c s="32">
        <f>ROUND(ROUND(L165,2)*ROUND(G165,3),2)</f>
      </c>
      <c s="36" t="s">
        <v>563</v>
      </c>
      <c>
        <f>(M165*21)/100</f>
      </c>
      <c t="s">
        <v>27</v>
      </c>
    </row>
    <row r="166" spans="1:5" ht="12.75">
      <c r="A166" s="35" t="s">
        <v>54</v>
      </c>
      <c r="E166" s="39" t="s">
        <v>5</v>
      </c>
    </row>
    <row r="167" spans="1:5" ht="12.75">
      <c r="A167" s="35" t="s">
        <v>55</v>
      </c>
      <c r="E167" s="40" t="s">
        <v>5</v>
      </c>
    </row>
    <row r="168" spans="1:5" ht="12.75">
      <c r="A168" t="s">
        <v>56</v>
      </c>
      <c r="E168" s="39" t="s">
        <v>5</v>
      </c>
    </row>
    <row r="169" spans="1:16" ht="12.75">
      <c r="A169" t="s">
        <v>49</v>
      </c>
      <c s="34" t="s">
        <v>202</v>
      </c>
      <c s="34" t="s">
        <v>564</v>
      </c>
      <c s="35" t="s">
        <v>5</v>
      </c>
      <c s="6" t="s">
        <v>565</v>
      </c>
      <c s="36" t="s">
        <v>80</v>
      </c>
      <c s="37">
        <v>1</v>
      </c>
      <c s="36">
        <v>0</v>
      </c>
      <c s="36">
        <f>ROUND(G169*H169,6)</f>
      </c>
      <c r="L169" s="38">
        <v>0</v>
      </c>
      <c s="32">
        <f>ROUND(ROUND(L169,2)*ROUND(G169,3),2)</f>
      </c>
      <c s="36" t="s">
        <v>493</v>
      </c>
      <c>
        <f>(M169*21)/100</f>
      </c>
      <c t="s">
        <v>27</v>
      </c>
    </row>
    <row r="170" spans="1:5" ht="12.75">
      <c r="A170" s="35" t="s">
        <v>54</v>
      </c>
      <c r="E170" s="39" t="s">
        <v>5</v>
      </c>
    </row>
    <row r="171" spans="1:5" ht="12.75">
      <c r="A171" s="35" t="s">
        <v>55</v>
      </c>
      <c r="E171" s="40" t="s">
        <v>5</v>
      </c>
    </row>
    <row r="172" spans="1:5" ht="12.75">
      <c r="A172" t="s">
        <v>56</v>
      </c>
      <c r="E1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568</v>
      </c>
      <c r="E8" s="30" t="s">
        <v>567</v>
      </c>
      <c r="J8" s="29">
        <f>0+J9+J18+J139</f>
      </c>
      <c s="29">
        <f>0+K9+K18+K139</f>
      </c>
      <c s="29">
        <f>0+L9+L18+L139</f>
      </c>
      <c s="29">
        <f>0+M9+M18+M139</f>
      </c>
    </row>
    <row r="9" spans="1:13" ht="12.75">
      <c r="A9" t="s">
        <v>46</v>
      </c>
      <c r="C9" s="31" t="s">
        <v>47</v>
      </c>
      <c r="E9" s="33" t="s">
        <v>48</v>
      </c>
      <c r="J9" s="32">
        <f>0</f>
      </c>
      <c s="32">
        <f>0</f>
      </c>
      <c s="32">
        <f>0+L10+L14</f>
      </c>
      <c s="32">
        <f>0+M10+M14</f>
      </c>
    </row>
    <row r="10" spans="1:16" ht="12.75">
      <c r="A10" t="s">
        <v>49</v>
      </c>
      <c s="34" t="s">
        <v>47</v>
      </c>
      <c s="34" t="s">
        <v>569</v>
      </c>
      <c s="35" t="s">
        <v>5</v>
      </c>
      <c s="6" t="s">
        <v>570</v>
      </c>
      <c s="36" t="s">
        <v>52</v>
      </c>
      <c s="37">
        <v>80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571</v>
      </c>
    </row>
    <row r="14" spans="1:16" ht="12.75">
      <c r="A14" t="s">
        <v>49</v>
      </c>
      <c s="34" t="s">
        <v>27</v>
      </c>
      <c s="34" t="s">
        <v>572</v>
      </c>
      <c s="35" t="s">
        <v>5</v>
      </c>
      <c s="6" t="s">
        <v>573</v>
      </c>
      <c s="36" t="s">
        <v>65</v>
      </c>
      <c s="37">
        <v>17</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25.5">
      <c r="A17" t="s">
        <v>56</v>
      </c>
      <c r="E17" s="39" t="s">
        <v>66</v>
      </c>
    </row>
    <row r="18" spans="1:13" ht="12.75">
      <c r="A18" t="s">
        <v>46</v>
      </c>
      <c r="C18" s="31" t="s">
        <v>76</v>
      </c>
      <c r="E18" s="33" t="s">
        <v>77</v>
      </c>
      <c r="J18" s="32">
        <f>0</f>
      </c>
      <c s="32">
        <f>0</f>
      </c>
      <c s="32">
        <f>0+L19+L23+L27+L31+L35+L39+L43+L47+L51+L55+L59+L63+L67+L71+L75+L79+L83+L87+L91+L95+L99+L103+L107+L111+L115+L119+L123+L127+L131+L135</f>
      </c>
      <c s="32">
        <f>0+M19+M23+M27+M31+M35+M39+M43+M47+M51+M55+M59+M63+M67+M71+M75+M79+M83+M87+M91+M95+M99+M103+M107+M111+M115+M119+M123+M127+M131+M135</f>
      </c>
    </row>
    <row r="19" spans="1:16" ht="12.75">
      <c r="A19" t="s">
        <v>49</v>
      </c>
      <c s="34" t="s">
        <v>26</v>
      </c>
      <c s="34" t="s">
        <v>95</v>
      </c>
      <c s="35" t="s">
        <v>5</v>
      </c>
      <c s="6" t="s">
        <v>96</v>
      </c>
      <c s="36" t="s">
        <v>65</v>
      </c>
      <c s="37">
        <v>80</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102">
      <c r="A22" t="s">
        <v>56</v>
      </c>
      <c r="E22" s="39" t="s">
        <v>93</v>
      </c>
    </row>
    <row r="23" spans="1:16" ht="12.75">
      <c r="A23" t="s">
        <v>49</v>
      </c>
      <c s="34" t="s">
        <v>62</v>
      </c>
      <c s="34" t="s">
        <v>574</v>
      </c>
      <c s="35" t="s">
        <v>5</v>
      </c>
      <c s="6" t="s">
        <v>575</v>
      </c>
      <c s="36" t="s">
        <v>65</v>
      </c>
      <c s="37">
        <v>130</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102">
      <c r="A26" t="s">
        <v>56</v>
      </c>
      <c r="E26" s="39" t="s">
        <v>576</v>
      </c>
    </row>
    <row r="27" spans="1:16" ht="25.5">
      <c r="A27" t="s">
        <v>49</v>
      </c>
      <c s="34" t="s">
        <v>67</v>
      </c>
      <c s="34" t="s">
        <v>577</v>
      </c>
      <c s="35" t="s">
        <v>5</v>
      </c>
      <c s="6" t="s">
        <v>578</v>
      </c>
      <c s="36" t="s">
        <v>65</v>
      </c>
      <c s="37">
        <v>410</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114.75">
      <c r="A30" t="s">
        <v>56</v>
      </c>
      <c r="E30" s="39" t="s">
        <v>579</v>
      </c>
    </row>
    <row r="31" spans="1:16" ht="12.75">
      <c r="A31" t="s">
        <v>49</v>
      </c>
      <c s="34" t="s">
        <v>71</v>
      </c>
      <c s="34" t="s">
        <v>580</v>
      </c>
      <c s="35" t="s">
        <v>5</v>
      </c>
      <c s="6" t="s">
        <v>581</v>
      </c>
      <c s="36" t="s">
        <v>80</v>
      </c>
      <c s="37">
        <v>4</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178.5">
      <c r="A34" t="s">
        <v>56</v>
      </c>
      <c r="E34" s="39" t="s">
        <v>582</v>
      </c>
    </row>
    <row r="35" spans="1:16" ht="12.75">
      <c r="A35" t="s">
        <v>49</v>
      </c>
      <c s="34" t="s">
        <v>76</v>
      </c>
      <c s="34" t="s">
        <v>583</v>
      </c>
      <c s="35" t="s">
        <v>5</v>
      </c>
      <c s="6" t="s">
        <v>584</v>
      </c>
      <c s="36" t="s">
        <v>80</v>
      </c>
      <c s="37">
        <v>4</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27.5">
      <c r="A38" t="s">
        <v>56</v>
      </c>
      <c r="E38" s="39" t="s">
        <v>327</v>
      </c>
    </row>
    <row r="39" spans="1:16" ht="12.75">
      <c r="A39" t="s">
        <v>49</v>
      </c>
      <c s="34" t="s">
        <v>82</v>
      </c>
      <c s="34" t="s">
        <v>585</v>
      </c>
      <c s="35" t="s">
        <v>5</v>
      </c>
      <c s="6" t="s">
        <v>586</v>
      </c>
      <c s="36" t="s">
        <v>80</v>
      </c>
      <c s="37">
        <v>1</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78.5">
      <c r="A42" t="s">
        <v>56</v>
      </c>
      <c r="E42" s="39" t="s">
        <v>582</v>
      </c>
    </row>
    <row r="43" spans="1:16" ht="12.75">
      <c r="A43" t="s">
        <v>49</v>
      </c>
      <c s="34" t="s">
        <v>86</v>
      </c>
      <c s="34" t="s">
        <v>587</v>
      </c>
      <c s="35" t="s">
        <v>5</v>
      </c>
      <c s="6" t="s">
        <v>588</v>
      </c>
      <c s="36" t="s">
        <v>80</v>
      </c>
      <c s="37">
        <v>1</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56</v>
      </c>
      <c r="E46" s="39" t="s">
        <v>327</v>
      </c>
    </row>
    <row r="47" spans="1:16" ht="12.75">
      <c r="A47" t="s">
        <v>49</v>
      </c>
      <c s="34" t="s">
        <v>90</v>
      </c>
      <c s="34" t="s">
        <v>589</v>
      </c>
      <c s="35" t="s">
        <v>5</v>
      </c>
      <c s="6" t="s">
        <v>590</v>
      </c>
      <c s="36" t="s">
        <v>80</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56</v>
      </c>
      <c r="E50" s="39" t="s">
        <v>591</v>
      </c>
    </row>
    <row r="51" spans="1:16" ht="12.75">
      <c r="A51" t="s">
        <v>49</v>
      </c>
      <c s="34" t="s">
        <v>94</v>
      </c>
      <c s="34" t="s">
        <v>589</v>
      </c>
      <c s="35" t="s">
        <v>47</v>
      </c>
      <c s="6" t="s">
        <v>590</v>
      </c>
      <c s="36" t="s">
        <v>80</v>
      </c>
      <c s="37">
        <v>1</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56</v>
      </c>
      <c r="E54" s="39" t="s">
        <v>327</v>
      </c>
    </row>
    <row r="55" spans="1:16" ht="12.75">
      <c r="A55" t="s">
        <v>49</v>
      </c>
      <c s="34" t="s">
        <v>97</v>
      </c>
      <c s="34" t="s">
        <v>592</v>
      </c>
      <c s="35" t="s">
        <v>5</v>
      </c>
      <c s="6" t="s">
        <v>593</v>
      </c>
      <c s="36" t="s">
        <v>80</v>
      </c>
      <c s="37">
        <v>1</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78.5">
      <c r="A58" t="s">
        <v>56</v>
      </c>
      <c r="E58" s="39" t="s">
        <v>582</v>
      </c>
    </row>
    <row r="59" spans="1:16" ht="12.75">
      <c r="A59" t="s">
        <v>49</v>
      </c>
      <c s="34" t="s">
        <v>101</v>
      </c>
      <c s="34" t="s">
        <v>594</v>
      </c>
      <c s="35" t="s">
        <v>5</v>
      </c>
      <c s="6" t="s">
        <v>595</v>
      </c>
      <c s="36" t="s">
        <v>80</v>
      </c>
      <c s="37">
        <v>1</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27.5">
      <c r="A62" t="s">
        <v>56</v>
      </c>
      <c r="E62" s="39" t="s">
        <v>327</v>
      </c>
    </row>
    <row r="63" spans="1:16" ht="12.75">
      <c r="A63" t="s">
        <v>49</v>
      </c>
      <c s="34" t="s">
        <v>105</v>
      </c>
      <c s="34" t="s">
        <v>596</v>
      </c>
      <c s="35" t="s">
        <v>5</v>
      </c>
      <c s="6" t="s">
        <v>597</v>
      </c>
      <c s="36" t="s">
        <v>80</v>
      </c>
      <c s="37">
        <v>4</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178.5">
      <c r="A66" t="s">
        <v>56</v>
      </c>
      <c r="E66" s="39" t="s">
        <v>582</v>
      </c>
    </row>
    <row r="67" spans="1:16" ht="12.75">
      <c r="A67" t="s">
        <v>49</v>
      </c>
      <c s="34" t="s">
        <v>109</v>
      </c>
      <c s="34" t="s">
        <v>598</v>
      </c>
      <c s="35" t="s">
        <v>5</v>
      </c>
      <c s="6" t="s">
        <v>599</v>
      </c>
      <c s="36" t="s">
        <v>80</v>
      </c>
      <c s="37">
        <v>24</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78.5">
      <c r="A70" t="s">
        <v>56</v>
      </c>
      <c r="E70" s="39" t="s">
        <v>600</v>
      </c>
    </row>
    <row r="71" spans="1:16" ht="12.75">
      <c r="A71" t="s">
        <v>49</v>
      </c>
      <c s="34" t="s">
        <v>113</v>
      </c>
      <c s="34" t="s">
        <v>601</v>
      </c>
      <c s="35" t="s">
        <v>5</v>
      </c>
      <c s="6" t="s">
        <v>602</v>
      </c>
      <c s="36" t="s">
        <v>80</v>
      </c>
      <c s="37">
        <v>1</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78.5">
      <c r="A74" t="s">
        <v>56</v>
      </c>
      <c r="E74" s="39" t="s">
        <v>582</v>
      </c>
    </row>
    <row r="75" spans="1:16" ht="12.75">
      <c r="A75" t="s">
        <v>49</v>
      </c>
      <c s="34" t="s">
        <v>117</v>
      </c>
      <c s="34" t="s">
        <v>603</v>
      </c>
      <c s="35" t="s">
        <v>5</v>
      </c>
      <c s="6" t="s">
        <v>604</v>
      </c>
      <c s="36" t="s">
        <v>80</v>
      </c>
      <c s="37">
        <v>1</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27.5">
      <c r="A78" t="s">
        <v>56</v>
      </c>
      <c r="E78" s="39" t="s">
        <v>327</v>
      </c>
    </row>
    <row r="79" spans="1:16" ht="12.75">
      <c r="A79" t="s">
        <v>49</v>
      </c>
      <c s="34" t="s">
        <v>120</v>
      </c>
      <c s="34" t="s">
        <v>605</v>
      </c>
      <c s="35" t="s">
        <v>5</v>
      </c>
      <c s="6" t="s">
        <v>606</v>
      </c>
      <c s="36" t="s">
        <v>80</v>
      </c>
      <c s="37">
        <v>1</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65.75">
      <c r="A82" t="s">
        <v>56</v>
      </c>
      <c r="E82" s="39" t="s">
        <v>607</v>
      </c>
    </row>
    <row r="83" spans="1:16" ht="12.75">
      <c r="A83" t="s">
        <v>49</v>
      </c>
      <c s="34" t="s">
        <v>125</v>
      </c>
      <c s="34" t="s">
        <v>608</v>
      </c>
      <c s="35" t="s">
        <v>5</v>
      </c>
      <c s="6" t="s">
        <v>609</v>
      </c>
      <c s="36" t="s">
        <v>80</v>
      </c>
      <c s="37">
        <v>2</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65.75">
      <c r="A86" t="s">
        <v>56</v>
      </c>
      <c r="E86" s="39" t="s">
        <v>610</v>
      </c>
    </row>
    <row r="87" spans="1:16" ht="12.75">
      <c r="A87" t="s">
        <v>49</v>
      </c>
      <c s="34" t="s">
        <v>128</v>
      </c>
      <c s="34" t="s">
        <v>611</v>
      </c>
      <c s="35" t="s">
        <v>5</v>
      </c>
      <c s="6" t="s">
        <v>612</v>
      </c>
      <c s="36" t="s">
        <v>80</v>
      </c>
      <c s="37">
        <v>4</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127.5">
      <c r="A90" t="s">
        <v>56</v>
      </c>
      <c r="E90" s="39" t="s">
        <v>591</v>
      </c>
    </row>
    <row r="91" spans="1:16" ht="12.75">
      <c r="A91" t="s">
        <v>49</v>
      </c>
      <c s="34" t="s">
        <v>131</v>
      </c>
      <c s="34" t="s">
        <v>613</v>
      </c>
      <c s="35" t="s">
        <v>5</v>
      </c>
      <c s="6" t="s">
        <v>614</v>
      </c>
      <c s="36" t="s">
        <v>80</v>
      </c>
      <c s="37">
        <v>2</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53">
      <c r="A94" t="s">
        <v>56</v>
      </c>
      <c r="E94" s="39" t="s">
        <v>615</v>
      </c>
    </row>
    <row r="95" spans="1:16" ht="12.75">
      <c r="A95" t="s">
        <v>49</v>
      </c>
      <c s="34" t="s">
        <v>135</v>
      </c>
      <c s="34" t="s">
        <v>616</v>
      </c>
      <c s="35" t="s">
        <v>5</v>
      </c>
      <c s="6" t="s">
        <v>617</v>
      </c>
      <c s="36" t="s">
        <v>80</v>
      </c>
      <c s="37">
        <v>1</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65.75">
      <c r="A98" t="s">
        <v>56</v>
      </c>
      <c r="E98" s="39" t="s">
        <v>610</v>
      </c>
    </row>
    <row r="99" spans="1:16" ht="12.75">
      <c r="A99" t="s">
        <v>49</v>
      </c>
      <c s="34" t="s">
        <v>139</v>
      </c>
      <c s="34" t="s">
        <v>618</v>
      </c>
      <c s="35" t="s">
        <v>5</v>
      </c>
      <c s="6" t="s">
        <v>619</v>
      </c>
      <c s="36" t="s">
        <v>80</v>
      </c>
      <c s="37">
        <v>1</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27.5">
      <c r="A102" t="s">
        <v>56</v>
      </c>
      <c r="E102" s="39" t="s">
        <v>591</v>
      </c>
    </row>
    <row r="103" spans="1:16" ht="12.75">
      <c r="A103" t="s">
        <v>49</v>
      </c>
      <c s="34" t="s">
        <v>143</v>
      </c>
      <c s="34" t="s">
        <v>620</v>
      </c>
      <c s="35" t="s">
        <v>5</v>
      </c>
      <c s="6" t="s">
        <v>621</v>
      </c>
      <c s="36" t="s">
        <v>80</v>
      </c>
      <c s="37">
        <v>1</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53">
      <c r="A106" t="s">
        <v>56</v>
      </c>
      <c r="E106" s="39" t="s">
        <v>615</v>
      </c>
    </row>
    <row r="107" spans="1:16" ht="12.75">
      <c r="A107" t="s">
        <v>49</v>
      </c>
      <c s="34" t="s">
        <v>146</v>
      </c>
      <c s="34" t="s">
        <v>622</v>
      </c>
      <c s="35" t="s">
        <v>5</v>
      </c>
      <c s="6" t="s">
        <v>623</v>
      </c>
      <c s="36" t="s">
        <v>624</v>
      </c>
      <c s="37">
        <v>0.05</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78.5">
      <c r="A110" t="s">
        <v>56</v>
      </c>
      <c r="E110" s="39" t="s">
        <v>625</v>
      </c>
    </row>
    <row r="111" spans="1:16" ht="12.75">
      <c r="A111" t="s">
        <v>49</v>
      </c>
      <c s="34" t="s">
        <v>149</v>
      </c>
      <c s="34" t="s">
        <v>626</v>
      </c>
      <c s="35" t="s">
        <v>5</v>
      </c>
      <c s="6" t="s">
        <v>627</v>
      </c>
      <c s="36" t="s">
        <v>624</v>
      </c>
      <c s="37">
        <v>0.05</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02">
      <c r="A114" t="s">
        <v>56</v>
      </c>
      <c r="E114" s="39" t="s">
        <v>628</v>
      </c>
    </row>
    <row r="115" spans="1:16" ht="12.75">
      <c r="A115" t="s">
        <v>49</v>
      </c>
      <c s="34" t="s">
        <v>152</v>
      </c>
      <c s="34" t="s">
        <v>629</v>
      </c>
      <c s="35" t="s">
        <v>5</v>
      </c>
      <c s="6" t="s">
        <v>630</v>
      </c>
      <c s="36" t="s">
        <v>624</v>
      </c>
      <c s="37">
        <v>0.02</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53">
      <c r="A118" t="s">
        <v>56</v>
      </c>
      <c r="E118" s="39" t="s">
        <v>631</v>
      </c>
    </row>
    <row r="119" spans="1:16" ht="12.75">
      <c r="A119" t="s">
        <v>49</v>
      </c>
      <c s="34" t="s">
        <v>156</v>
      </c>
      <c s="34" t="s">
        <v>632</v>
      </c>
      <c s="35" t="s">
        <v>5</v>
      </c>
      <c s="6" t="s">
        <v>633</v>
      </c>
      <c s="36" t="s">
        <v>634</v>
      </c>
      <c s="37">
        <v>1</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40.25">
      <c r="A122" t="s">
        <v>56</v>
      </c>
      <c r="E122" s="39" t="s">
        <v>635</v>
      </c>
    </row>
    <row r="123" spans="1:16" ht="12.75">
      <c r="A123" t="s">
        <v>49</v>
      </c>
      <c s="34" t="s">
        <v>159</v>
      </c>
      <c s="34" t="s">
        <v>636</v>
      </c>
      <c s="35" t="s">
        <v>5</v>
      </c>
      <c s="6" t="s">
        <v>637</v>
      </c>
      <c s="36" t="s">
        <v>634</v>
      </c>
      <c s="37">
        <v>1</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40.25">
      <c r="A126" t="s">
        <v>56</v>
      </c>
      <c r="E126" s="39" t="s">
        <v>638</v>
      </c>
    </row>
    <row r="127" spans="1:16" ht="12.75">
      <c r="A127" t="s">
        <v>49</v>
      </c>
      <c s="34" t="s">
        <v>163</v>
      </c>
      <c s="34" t="s">
        <v>639</v>
      </c>
      <c s="35" t="s">
        <v>5</v>
      </c>
      <c s="6" t="s">
        <v>640</v>
      </c>
      <c s="36" t="s">
        <v>634</v>
      </c>
      <c s="37">
        <v>1</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40.25">
      <c r="A130" t="s">
        <v>56</v>
      </c>
      <c r="E130" s="39" t="s">
        <v>641</v>
      </c>
    </row>
    <row r="131" spans="1:16" ht="12.75">
      <c r="A131" t="s">
        <v>49</v>
      </c>
      <c s="34" t="s">
        <v>167</v>
      </c>
      <c s="34" t="s">
        <v>642</v>
      </c>
      <c s="35" t="s">
        <v>5</v>
      </c>
      <c s="6" t="s">
        <v>643</v>
      </c>
      <c s="36" t="s">
        <v>428</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40.25">
      <c r="A134" t="s">
        <v>56</v>
      </c>
      <c r="E134" s="39" t="s">
        <v>644</v>
      </c>
    </row>
    <row r="135" spans="1:16" ht="12.75">
      <c r="A135" t="s">
        <v>49</v>
      </c>
      <c s="34" t="s">
        <v>170</v>
      </c>
      <c s="34" t="s">
        <v>645</v>
      </c>
      <c s="35" t="s">
        <v>5</v>
      </c>
      <c s="6" t="s">
        <v>646</v>
      </c>
      <c s="36" t="s">
        <v>123</v>
      </c>
      <c s="37">
        <v>1.229</v>
      </c>
      <c s="36">
        <v>0</v>
      </c>
      <c s="36">
        <f>ROUND(G135*H135,6)</f>
      </c>
      <c r="L135" s="38">
        <v>0</v>
      </c>
      <c s="32">
        <f>ROUND(ROUND(L135,2)*ROUND(G135,3),2)</f>
      </c>
      <c s="36" t="s">
        <v>53</v>
      </c>
      <c>
        <f>(M135*21)/100</f>
      </c>
      <c t="s">
        <v>27</v>
      </c>
    </row>
    <row r="136" spans="1:5" ht="12.75">
      <c r="A136" s="35" t="s">
        <v>54</v>
      </c>
      <c r="E136" s="39" t="s">
        <v>5</v>
      </c>
    </row>
    <row r="137" spans="1:5" ht="38.25">
      <c r="A137" s="35" t="s">
        <v>55</v>
      </c>
      <c r="E137" s="40" t="s">
        <v>647</v>
      </c>
    </row>
    <row r="138" spans="1:5" ht="153">
      <c r="A138" t="s">
        <v>56</v>
      </c>
      <c r="E138" s="39" t="s">
        <v>648</v>
      </c>
    </row>
    <row r="139" spans="1:13" ht="12.75">
      <c r="A139" t="s">
        <v>46</v>
      </c>
      <c r="C139" s="31" t="s">
        <v>649</v>
      </c>
      <c r="E139" s="33" t="s">
        <v>650</v>
      </c>
      <c r="J139" s="32">
        <f>0</f>
      </c>
      <c s="32">
        <f>0</f>
      </c>
      <c s="32">
        <f>0+L140+L144+L148</f>
      </c>
      <c s="32">
        <f>0+M140+M144+M148</f>
      </c>
    </row>
    <row r="140" spans="1:16" ht="25.5">
      <c r="A140" t="s">
        <v>49</v>
      </c>
      <c s="34" t="s">
        <v>174</v>
      </c>
      <c s="34" t="s">
        <v>651</v>
      </c>
      <c s="35" t="s">
        <v>652</v>
      </c>
      <c s="6" t="s">
        <v>653</v>
      </c>
      <c s="36" t="s">
        <v>654</v>
      </c>
      <c s="37">
        <v>0.01</v>
      </c>
      <c s="36">
        <v>0</v>
      </c>
      <c s="36">
        <f>ROUND(G140*H140,6)</f>
      </c>
      <c r="L140" s="38">
        <v>0</v>
      </c>
      <c s="32">
        <f>ROUND(ROUND(L140,2)*ROUND(G140,3),2)</f>
      </c>
      <c s="36" t="s">
        <v>655</v>
      </c>
      <c>
        <f>(M140*21)/100</f>
      </c>
      <c t="s">
        <v>27</v>
      </c>
    </row>
    <row r="141" spans="1:5" ht="12.75">
      <c r="A141" s="35" t="s">
        <v>54</v>
      </c>
      <c r="E141" s="39" t="s">
        <v>656</v>
      </c>
    </row>
    <row r="142" spans="1:5" ht="12.75">
      <c r="A142" s="35" t="s">
        <v>55</v>
      </c>
      <c r="E142" s="40" t="s">
        <v>5</v>
      </c>
    </row>
    <row r="143" spans="1:5" ht="165.75">
      <c r="A143" t="s">
        <v>56</v>
      </c>
      <c r="E143" s="39" t="s">
        <v>657</v>
      </c>
    </row>
    <row r="144" spans="1:16" ht="38.25">
      <c r="A144" t="s">
        <v>49</v>
      </c>
      <c s="34" t="s">
        <v>178</v>
      </c>
      <c s="34" t="s">
        <v>658</v>
      </c>
      <c s="35" t="s">
        <v>652</v>
      </c>
      <c s="6" t="s">
        <v>659</v>
      </c>
      <c s="36" t="s">
        <v>654</v>
      </c>
      <c s="37">
        <v>0.005</v>
      </c>
      <c s="36">
        <v>0</v>
      </c>
      <c s="36">
        <f>ROUND(G144*H144,6)</f>
      </c>
      <c r="L144" s="38">
        <v>0</v>
      </c>
      <c s="32">
        <f>ROUND(ROUND(L144,2)*ROUND(G144,3),2)</f>
      </c>
      <c s="36" t="s">
        <v>655</v>
      </c>
      <c>
        <f>(M144*21)/100</f>
      </c>
      <c t="s">
        <v>27</v>
      </c>
    </row>
    <row r="145" spans="1:5" ht="25.5">
      <c r="A145" s="35" t="s">
        <v>54</v>
      </c>
      <c r="E145" s="39" t="s">
        <v>660</v>
      </c>
    </row>
    <row r="146" spans="1:5" ht="12.75">
      <c r="A146" s="35" t="s">
        <v>55</v>
      </c>
      <c r="E146" s="40" t="s">
        <v>5</v>
      </c>
    </row>
    <row r="147" spans="1:5" ht="165.75">
      <c r="A147" t="s">
        <v>56</v>
      </c>
      <c r="E147" s="39" t="s">
        <v>657</v>
      </c>
    </row>
    <row r="148" spans="1:16" ht="25.5">
      <c r="A148" t="s">
        <v>49</v>
      </c>
      <c s="34" t="s">
        <v>182</v>
      </c>
      <c s="34" t="s">
        <v>661</v>
      </c>
      <c s="35" t="s">
        <v>652</v>
      </c>
      <c s="6" t="s">
        <v>662</v>
      </c>
      <c s="36" t="s">
        <v>654</v>
      </c>
      <c s="37">
        <v>0.003</v>
      </c>
      <c s="36">
        <v>0</v>
      </c>
      <c s="36">
        <f>ROUND(G148*H148,6)</f>
      </c>
      <c r="L148" s="38">
        <v>0</v>
      </c>
      <c s="32">
        <f>ROUND(ROUND(L148,2)*ROUND(G148,3),2)</f>
      </c>
      <c s="36" t="s">
        <v>655</v>
      </c>
      <c>
        <f>(M148*21)/100</f>
      </c>
      <c t="s">
        <v>27</v>
      </c>
    </row>
    <row r="149" spans="1:5" ht="25.5">
      <c r="A149" s="35" t="s">
        <v>54</v>
      </c>
      <c r="E149" s="39" t="s">
        <v>663</v>
      </c>
    </row>
    <row r="150" spans="1:5" ht="12.75">
      <c r="A150" s="35" t="s">
        <v>55</v>
      </c>
      <c r="E150" s="40" t="s">
        <v>5</v>
      </c>
    </row>
    <row r="151" spans="1:5" ht="165.75">
      <c r="A151" t="s">
        <v>56</v>
      </c>
      <c r="E151"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666</v>
      </c>
      <c r="E8" s="30" t="s">
        <v>665</v>
      </c>
      <c r="J8" s="29">
        <f>0+J9+J14+J187</f>
      </c>
      <c s="29">
        <f>0+K9+K14+K187</f>
      </c>
      <c s="29">
        <f>0+L9+L14+L187</f>
      </c>
      <c s="29">
        <f>0+M9+M14+M187</f>
      </c>
    </row>
    <row r="9" spans="1:13" ht="12.75">
      <c r="A9" t="s">
        <v>46</v>
      </c>
      <c r="C9" s="31" t="s">
        <v>47</v>
      </c>
      <c r="E9" s="33" t="s">
        <v>48</v>
      </c>
      <c r="J9" s="32">
        <f>0</f>
      </c>
      <c s="32">
        <f>0</f>
      </c>
      <c s="32">
        <f>0+L10</f>
      </c>
      <c s="32">
        <f>0+M10</f>
      </c>
    </row>
    <row r="10" spans="1:16" ht="12.75">
      <c r="A10" t="s">
        <v>49</v>
      </c>
      <c s="34" t="s">
        <v>47</v>
      </c>
      <c s="34" t="s">
        <v>572</v>
      </c>
      <c s="35" t="s">
        <v>5</v>
      </c>
      <c s="6" t="s">
        <v>573</v>
      </c>
      <c s="36" t="s">
        <v>65</v>
      </c>
      <c s="37">
        <v>16</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25.5">
      <c r="A13" t="s">
        <v>56</v>
      </c>
      <c r="E13" s="39" t="s">
        <v>66</v>
      </c>
    </row>
    <row r="14" spans="1:13" ht="12.75">
      <c r="A14" t="s">
        <v>46</v>
      </c>
      <c r="C14" s="31" t="s">
        <v>76</v>
      </c>
      <c r="E14" s="33" t="s">
        <v>77</v>
      </c>
      <c r="J14" s="32">
        <f>0</f>
      </c>
      <c s="32">
        <f>0</f>
      </c>
      <c s="32">
        <f>0+L15+L19+L23+L27+L31+L35+L39+L43+L47+L51+L55+L59+L63+L67+L71+L75+L79+L83+L87+L91+L95+L99+L103+L107+L111+L115+L119+L123+L127+L131+L135+L139+L143+L147+L151+L155+L159+L163+L167+L171+L175+L179+L183</f>
      </c>
      <c s="32">
        <f>0+M15+M19+M23+M27+M31+M35+M39+M43+M47+M51+M55+M59+M63+M67+M71+M75+M79+M83+M87+M91+M95+M99+M103+M107+M111+M115+M119+M123+M127+M131+M135+M139+M143+M147+M151+M155+M159+M163+M167+M171+M175+M179+M183</f>
      </c>
    </row>
    <row r="15" spans="1:16" ht="12.75">
      <c r="A15" t="s">
        <v>49</v>
      </c>
      <c s="34" t="s">
        <v>27</v>
      </c>
      <c s="34" t="s">
        <v>667</v>
      </c>
      <c s="35" t="s">
        <v>5</v>
      </c>
      <c s="6" t="s">
        <v>668</v>
      </c>
      <c s="36" t="s">
        <v>123</v>
      </c>
      <c s="37">
        <v>1.4</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02">
      <c r="A18" t="s">
        <v>56</v>
      </c>
      <c r="E18" s="39" t="s">
        <v>669</v>
      </c>
    </row>
    <row r="19" spans="1:16" ht="12.75">
      <c r="A19" t="s">
        <v>49</v>
      </c>
      <c s="34" t="s">
        <v>26</v>
      </c>
      <c s="34" t="s">
        <v>670</v>
      </c>
      <c s="35" t="s">
        <v>5</v>
      </c>
      <c s="6" t="s">
        <v>671</v>
      </c>
      <c s="36" t="s">
        <v>123</v>
      </c>
      <c s="37">
        <v>1.4</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102">
      <c r="A22" t="s">
        <v>56</v>
      </c>
      <c r="E22" s="39" t="s">
        <v>672</v>
      </c>
    </row>
    <row r="23" spans="1:16" ht="12.75">
      <c r="A23" t="s">
        <v>49</v>
      </c>
      <c s="34" t="s">
        <v>62</v>
      </c>
      <c s="34" t="s">
        <v>673</v>
      </c>
      <c s="35" t="s">
        <v>5</v>
      </c>
      <c s="6" t="s">
        <v>674</v>
      </c>
      <c s="36" t="s">
        <v>80</v>
      </c>
      <c s="37">
        <v>1</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204">
      <c r="A26" t="s">
        <v>56</v>
      </c>
      <c r="E26" s="39" t="s">
        <v>675</v>
      </c>
    </row>
    <row r="27" spans="1:16" ht="12.75">
      <c r="A27" t="s">
        <v>49</v>
      </c>
      <c s="34" t="s">
        <v>67</v>
      </c>
      <c s="34" t="s">
        <v>676</v>
      </c>
      <c s="35" t="s">
        <v>5</v>
      </c>
      <c s="6" t="s">
        <v>677</v>
      </c>
      <c s="36" t="s">
        <v>80</v>
      </c>
      <c s="37">
        <v>1</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140.25">
      <c r="A30" t="s">
        <v>56</v>
      </c>
      <c r="E30" s="39" t="s">
        <v>644</v>
      </c>
    </row>
    <row r="31" spans="1:16" ht="12.75">
      <c r="A31" t="s">
        <v>49</v>
      </c>
      <c s="34" t="s">
        <v>71</v>
      </c>
      <c s="34" t="s">
        <v>678</v>
      </c>
      <c s="35" t="s">
        <v>5</v>
      </c>
      <c s="6" t="s">
        <v>679</v>
      </c>
      <c s="36" t="s">
        <v>80</v>
      </c>
      <c s="37">
        <v>1</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191.25">
      <c r="A34" t="s">
        <v>56</v>
      </c>
      <c r="E34" s="39" t="s">
        <v>680</v>
      </c>
    </row>
    <row r="35" spans="1:16" ht="12.75">
      <c r="A35" t="s">
        <v>49</v>
      </c>
      <c s="34" t="s">
        <v>76</v>
      </c>
      <c s="34" t="s">
        <v>681</v>
      </c>
      <c s="35" t="s">
        <v>5</v>
      </c>
      <c s="6" t="s">
        <v>682</v>
      </c>
      <c s="36" t="s">
        <v>80</v>
      </c>
      <c s="37">
        <v>1</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78.5">
      <c r="A38" t="s">
        <v>56</v>
      </c>
      <c r="E38" s="39" t="s">
        <v>683</v>
      </c>
    </row>
    <row r="39" spans="1:16" ht="12.75">
      <c r="A39" t="s">
        <v>49</v>
      </c>
      <c s="34" t="s">
        <v>82</v>
      </c>
      <c s="34" t="s">
        <v>684</v>
      </c>
      <c s="35" t="s">
        <v>5</v>
      </c>
      <c s="6" t="s">
        <v>685</v>
      </c>
      <c s="36" t="s">
        <v>80</v>
      </c>
      <c s="37">
        <v>1</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56</v>
      </c>
      <c r="E42" s="39" t="s">
        <v>591</v>
      </c>
    </row>
    <row r="43" spans="1:16" ht="25.5">
      <c r="A43" t="s">
        <v>49</v>
      </c>
      <c s="34" t="s">
        <v>86</v>
      </c>
      <c s="34" t="s">
        <v>686</v>
      </c>
      <c s="35" t="s">
        <v>5</v>
      </c>
      <c s="6" t="s">
        <v>687</v>
      </c>
      <c s="36" t="s">
        <v>80</v>
      </c>
      <c s="37">
        <v>2</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78.5">
      <c r="A46" t="s">
        <v>56</v>
      </c>
      <c r="E46" s="39" t="s">
        <v>683</v>
      </c>
    </row>
    <row r="47" spans="1:16" ht="12.75">
      <c r="A47" t="s">
        <v>49</v>
      </c>
      <c s="34" t="s">
        <v>90</v>
      </c>
      <c s="34" t="s">
        <v>688</v>
      </c>
      <c s="35" t="s">
        <v>5</v>
      </c>
      <c s="6" t="s">
        <v>689</v>
      </c>
      <c s="36" t="s">
        <v>80</v>
      </c>
      <c s="37">
        <v>2</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56</v>
      </c>
      <c r="E50" s="39" t="s">
        <v>591</v>
      </c>
    </row>
    <row r="51" spans="1:16" ht="12.75">
      <c r="A51" t="s">
        <v>49</v>
      </c>
      <c s="34" t="s">
        <v>94</v>
      </c>
      <c s="34" t="s">
        <v>690</v>
      </c>
      <c s="35" t="s">
        <v>5</v>
      </c>
      <c s="6" t="s">
        <v>691</v>
      </c>
      <c s="36" t="s">
        <v>80</v>
      </c>
      <c s="37">
        <v>2</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78.5">
      <c r="A54" t="s">
        <v>56</v>
      </c>
      <c r="E54" s="39" t="s">
        <v>683</v>
      </c>
    </row>
    <row r="55" spans="1:16" ht="12.75">
      <c r="A55" t="s">
        <v>49</v>
      </c>
      <c s="34" t="s">
        <v>97</v>
      </c>
      <c s="34" t="s">
        <v>692</v>
      </c>
      <c s="35" t="s">
        <v>5</v>
      </c>
      <c s="6" t="s">
        <v>693</v>
      </c>
      <c s="36" t="s">
        <v>80</v>
      </c>
      <c s="37">
        <v>2</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27.5">
      <c r="A58" t="s">
        <v>56</v>
      </c>
      <c r="E58" s="39" t="s">
        <v>591</v>
      </c>
    </row>
    <row r="59" spans="1:16" ht="12.75">
      <c r="A59" t="s">
        <v>49</v>
      </c>
      <c s="34" t="s">
        <v>101</v>
      </c>
      <c s="34" t="s">
        <v>694</v>
      </c>
      <c s="35" t="s">
        <v>5</v>
      </c>
      <c s="6" t="s">
        <v>695</v>
      </c>
      <c s="36" t="s">
        <v>80</v>
      </c>
      <c s="37">
        <v>1</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78.5">
      <c r="A62" t="s">
        <v>56</v>
      </c>
      <c r="E62" s="39" t="s">
        <v>683</v>
      </c>
    </row>
    <row r="63" spans="1:16" ht="12.75">
      <c r="A63" t="s">
        <v>49</v>
      </c>
      <c s="34" t="s">
        <v>105</v>
      </c>
      <c s="34" t="s">
        <v>696</v>
      </c>
      <c s="35" t="s">
        <v>5</v>
      </c>
      <c s="6" t="s">
        <v>697</v>
      </c>
      <c s="36" t="s">
        <v>80</v>
      </c>
      <c s="37">
        <v>1</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127.5">
      <c r="A66" t="s">
        <v>56</v>
      </c>
      <c r="E66" s="39" t="s">
        <v>591</v>
      </c>
    </row>
    <row r="67" spans="1:16" ht="12.75">
      <c r="A67" t="s">
        <v>49</v>
      </c>
      <c s="34" t="s">
        <v>109</v>
      </c>
      <c s="34" t="s">
        <v>698</v>
      </c>
      <c s="35" t="s">
        <v>5</v>
      </c>
      <c s="6" t="s">
        <v>699</v>
      </c>
      <c s="36" t="s">
        <v>80</v>
      </c>
      <c s="37">
        <v>2</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78.5">
      <c r="A70" t="s">
        <v>56</v>
      </c>
      <c r="E70" s="39" t="s">
        <v>683</v>
      </c>
    </row>
    <row r="71" spans="1:16" ht="12.75">
      <c r="A71" t="s">
        <v>49</v>
      </c>
      <c s="34" t="s">
        <v>113</v>
      </c>
      <c s="34" t="s">
        <v>700</v>
      </c>
      <c s="35" t="s">
        <v>5</v>
      </c>
      <c s="6" t="s">
        <v>701</v>
      </c>
      <c s="36" t="s">
        <v>80</v>
      </c>
      <c s="37">
        <v>2</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27.5">
      <c r="A74" t="s">
        <v>56</v>
      </c>
      <c r="E74" s="39" t="s">
        <v>591</v>
      </c>
    </row>
    <row r="75" spans="1:16" ht="12.75">
      <c r="A75" t="s">
        <v>49</v>
      </c>
      <c s="34" t="s">
        <v>117</v>
      </c>
      <c s="34" t="s">
        <v>702</v>
      </c>
      <c s="35" t="s">
        <v>5</v>
      </c>
      <c s="6" t="s">
        <v>703</v>
      </c>
      <c s="36" t="s">
        <v>80</v>
      </c>
      <c s="37">
        <v>2</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78.5">
      <c r="A78" t="s">
        <v>56</v>
      </c>
      <c r="E78" s="39" t="s">
        <v>683</v>
      </c>
    </row>
    <row r="79" spans="1:16" ht="12.75">
      <c r="A79" t="s">
        <v>49</v>
      </c>
      <c s="34" t="s">
        <v>120</v>
      </c>
      <c s="34" t="s">
        <v>704</v>
      </c>
      <c s="35" t="s">
        <v>5</v>
      </c>
      <c s="6" t="s">
        <v>705</v>
      </c>
      <c s="36" t="s">
        <v>80</v>
      </c>
      <c s="37">
        <v>2</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27.5">
      <c r="A82" t="s">
        <v>56</v>
      </c>
      <c r="E82" s="39" t="s">
        <v>591</v>
      </c>
    </row>
    <row r="83" spans="1:16" ht="12.75">
      <c r="A83" t="s">
        <v>49</v>
      </c>
      <c s="34" t="s">
        <v>125</v>
      </c>
      <c s="34" t="s">
        <v>706</v>
      </c>
      <c s="35" t="s">
        <v>5</v>
      </c>
      <c s="6" t="s">
        <v>707</v>
      </c>
      <c s="36" t="s">
        <v>80</v>
      </c>
      <c s="37">
        <v>2</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78.5">
      <c r="A86" t="s">
        <v>56</v>
      </c>
      <c r="E86" s="39" t="s">
        <v>683</v>
      </c>
    </row>
    <row r="87" spans="1:16" ht="12.75">
      <c r="A87" t="s">
        <v>49</v>
      </c>
      <c s="34" t="s">
        <v>128</v>
      </c>
      <c s="34" t="s">
        <v>708</v>
      </c>
      <c s="35" t="s">
        <v>5</v>
      </c>
      <c s="6" t="s">
        <v>709</v>
      </c>
      <c s="36" t="s">
        <v>80</v>
      </c>
      <c s="37">
        <v>2</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127.5">
      <c r="A90" t="s">
        <v>56</v>
      </c>
      <c r="E90" s="39" t="s">
        <v>591</v>
      </c>
    </row>
    <row r="91" spans="1:16" ht="12.75">
      <c r="A91" t="s">
        <v>49</v>
      </c>
      <c s="34" t="s">
        <v>131</v>
      </c>
      <c s="34" t="s">
        <v>710</v>
      </c>
      <c s="35" t="s">
        <v>5</v>
      </c>
      <c s="6" t="s">
        <v>711</v>
      </c>
      <c s="36" t="s">
        <v>80</v>
      </c>
      <c s="37">
        <v>1</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78.5">
      <c r="A94" t="s">
        <v>56</v>
      </c>
      <c r="E94" s="39" t="s">
        <v>712</v>
      </c>
    </row>
    <row r="95" spans="1:16" ht="12.75">
      <c r="A95" t="s">
        <v>49</v>
      </c>
      <c s="34" t="s">
        <v>135</v>
      </c>
      <c s="34" t="s">
        <v>713</v>
      </c>
      <c s="35" t="s">
        <v>5</v>
      </c>
      <c s="6" t="s">
        <v>714</v>
      </c>
      <c s="36" t="s">
        <v>80</v>
      </c>
      <c s="37">
        <v>1</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27.5">
      <c r="A98" t="s">
        <v>56</v>
      </c>
      <c r="E98" s="39" t="s">
        <v>327</v>
      </c>
    </row>
    <row r="99" spans="1:16" ht="12.75">
      <c r="A99" t="s">
        <v>49</v>
      </c>
      <c s="34" t="s">
        <v>139</v>
      </c>
      <c s="34" t="s">
        <v>715</v>
      </c>
      <c s="35" t="s">
        <v>5</v>
      </c>
      <c s="6" t="s">
        <v>716</v>
      </c>
      <c s="36" t="s">
        <v>80</v>
      </c>
      <c s="37">
        <v>2</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78.5">
      <c r="A102" t="s">
        <v>56</v>
      </c>
      <c r="E102" s="39" t="s">
        <v>683</v>
      </c>
    </row>
    <row r="103" spans="1:16" ht="12.75">
      <c r="A103" t="s">
        <v>49</v>
      </c>
      <c s="34" t="s">
        <v>143</v>
      </c>
      <c s="34" t="s">
        <v>717</v>
      </c>
      <c s="35" t="s">
        <v>5</v>
      </c>
      <c s="6" t="s">
        <v>718</v>
      </c>
      <c s="36" t="s">
        <v>80</v>
      </c>
      <c s="37">
        <v>2</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27.5">
      <c r="A106" t="s">
        <v>56</v>
      </c>
      <c r="E106" s="39" t="s">
        <v>591</v>
      </c>
    </row>
    <row r="107" spans="1:16" ht="12.75">
      <c r="A107" t="s">
        <v>49</v>
      </c>
      <c s="34" t="s">
        <v>146</v>
      </c>
      <c s="34" t="s">
        <v>719</v>
      </c>
      <c s="35" t="s">
        <v>5</v>
      </c>
      <c s="6" t="s">
        <v>720</v>
      </c>
      <c s="36" t="s">
        <v>80</v>
      </c>
      <c s="37">
        <v>2</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78.5">
      <c r="A110" t="s">
        <v>56</v>
      </c>
      <c r="E110" s="39" t="s">
        <v>683</v>
      </c>
    </row>
    <row r="111" spans="1:16" ht="12.75">
      <c r="A111" t="s">
        <v>49</v>
      </c>
      <c s="34" t="s">
        <v>149</v>
      </c>
      <c s="34" t="s">
        <v>721</v>
      </c>
      <c s="35" t="s">
        <v>5</v>
      </c>
      <c s="6" t="s">
        <v>722</v>
      </c>
      <c s="36" t="s">
        <v>80</v>
      </c>
      <c s="37">
        <v>2</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27.5">
      <c r="A114" t="s">
        <v>56</v>
      </c>
      <c r="E114" s="39" t="s">
        <v>591</v>
      </c>
    </row>
    <row r="115" spans="1:16" ht="25.5">
      <c r="A115" t="s">
        <v>49</v>
      </c>
      <c s="34" t="s">
        <v>152</v>
      </c>
      <c s="34" t="s">
        <v>723</v>
      </c>
      <c s="35" t="s">
        <v>5</v>
      </c>
      <c s="6" t="s">
        <v>724</v>
      </c>
      <c s="36" t="s">
        <v>80</v>
      </c>
      <c s="37">
        <v>1</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78.5">
      <c r="A118" t="s">
        <v>56</v>
      </c>
      <c r="E118" s="39" t="s">
        <v>712</v>
      </c>
    </row>
    <row r="119" spans="1:16" ht="25.5">
      <c r="A119" t="s">
        <v>49</v>
      </c>
      <c s="34" t="s">
        <v>156</v>
      </c>
      <c s="34" t="s">
        <v>723</v>
      </c>
      <c s="35" t="s">
        <v>47</v>
      </c>
      <c s="6" t="s">
        <v>724</v>
      </c>
      <c s="36" t="s">
        <v>80</v>
      </c>
      <c s="37">
        <v>1</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78.5">
      <c r="A122" t="s">
        <v>56</v>
      </c>
      <c r="E122" s="39" t="s">
        <v>683</v>
      </c>
    </row>
    <row r="123" spans="1:16" ht="25.5">
      <c r="A123" t="s">
        <v>49</v>
      </c>
      <c s="34" t="s">
        <v>159</v>
      </c>
      <c s="34" t="s">
        <v>725</v>
      </c>
      <c s="35" t="s">
        <v>5</v>
      </c>
      <c s="6" t="s">
        <v>726</v>
      </c>
      <c s="36" t="s">
        <v>80</v>
      </c>
      <c s="37">
        <v>1</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78.5">
      <c r="A126" t="s">
        <v>56</v>
      </c>
      <c r="E126" s="39" t="s">
        <v>683</v>
      </c>
    </row>
    <row r="127" spans="1:16" ht="12.75">
      <c r="A127" t="s">
        <v>49</v>
      </c>
      <c s="34" t="s">
        <v>163</v>
      </c>
      <c s="34" t="s">
        <v>727</v>
      </c>
      <c s="35" t="s">
        <v>5</v>
      </c>
      <c s="6" t="s">
        <v>728</v>
      </c>
      <c s="36" t="s">
        <v>80</v>
      </c>
      <c s="37">
        <v>1</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56</v>
      </c>
      <c r="E130" s="39" t="s">
        <v>327</v>
      </c>
    </row>
    <row r="131" spans="1:16" ht="12.75">
      <c r="A131" t="s">
        <v>49</v>
      </c>
      <c s="34" t="s">
        <v>167</v>
      </c>
      <c s="34" t="s">
        <v>727</v>
      </c>
      <c s="35" t="s">
        <v>47</v>
      </c>
      <c s="6" t="s">
        <v>728</v>
      </c>
      <c s="36" t="s">
        <v>80</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27.5">
      <c r="A134" t="s">
        <v>56</v>
      </c>
      <c r="E134" s="39" t="s">
        <v>591</v>
      </c>
    </row>
    <row r="135" spans="1:16" ht="12.75">
      <c r="A135" t="s">
        <v>49</v>
      </c>
      <c s="34" t="s">
        <v>170</v>
      </c>
      <c s="34" t="s">
        <v>729</v>
      </c>
      <c s="35" t="s">
        <v>5</v>
      </c>
      <c s="6" t="s">
        <v>730</v>
      </c>
      <c s="36" t="s">
        <v>80</v>
      </c>
      <c s="37">
        <v>1</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78.5">
      <c r="A138" t="s">
        <v>56</v>
      </c>
      <c r="E138" s="39" t="s">
        <v>683</v>
      </c>
    </row>
    <row r="139" spans="1:16" ht="12.75">
      <c r="A139" t="s">
        <v>49</v>
      </c>
      <c s="34" t="s">
        <v>174</v>
      </c>
      <c s="34" t="s">
        <v>731</v>
      </c>
      <c s="35" t="s">
        <v>5</v>
      </c>
      <c s="6" t="s">
        <v>732</v>
      </c>
      <c s="36" t="s">
        <v>80</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56</v>
      </c>
      <c r="E142" s="39" t="s">
        <v>591</v>
      </c>
    </row>
    <row r="143" spans="1:16" ht="12.75">
      <c r="A143" t="s">
        <v>49</v>
      </c>
      <c s="34" t="s">
        <v>178</v>
      </c>
      <c s="34" t="s">
        <v>733</v>
      </c>
      <c s="35" t="s">
        <v>5</v>
      </c>
      <c s="6" t="s">
        <v>734</v>
      </c>
      <c s="36" t="s">
        <v>80</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78.5">
      <c r="A146" t="s">
        <v>56</v>
      </c>
      <c r="E146" s="39" t="s">
        <v>683</v>
      </c>
    </row>
    <row r="147" spans="1:16" ht="12.75">
      <c r="A147" t="s">
        <v>49</v>
      </c>
      <c s="34" t="s">
        <v>182</v>
      </c>
      <c s="34" t="s">
        <v>735</v>
      </c>
      <c s="35" t="s">
        <v>5</v>
      </c>
      <c s="6" t="s">
        <v>736</v>
      </c>
      <c s="36" t="s">
        <v>80</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78.5">
      <c r="A150" t="s">
        <v>56</v>
      </c>
      <c r="E150" s="39" t="s">
        <v>683</v>
      </c>
    </row>
    <row r="151" spans="1:16" ht="12.75">
      <c r="A151" t="s">
        <v>49</v>
      </c>
      <c s="34" t="s">
        <v>186</v>
      </c>
      <c s="34" t="s">
        <v>737</v>
      </c>
      <c s="35" t="s">
        <v>5</v>
      </c>
      <c s="6" t="s">
        <v>738</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56</v>
      </c>
      <c r="E154" s="39" t="s">
        <v>591</v>
      </c>
    </row>
    <row r="155" spans="1:16" ht="12.75">
      <c r="A155" t="s">
        <v>49</v>
      </c>
      <c s="34" t="s">
        <v>190</v>
      </c>
      <c s="34" t="s">
        <v>739</v>
      </c>
      <c s="35" t="s">
        <v>5</v>
      </c>
      <c s="6" t="s">
        <v>740</v>
      </c>
      <c s="36" t="s">
        <v>80</v>
      </c>
      <c s="37">
        <v>1</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91.25">
      <c r="A158" t="s">
        <v>56</v>
      </c>
      <c r="E158" s="39" t="s">
        <v>680</v>
      </c>
    </row>
    <row r="159" spans="1:16" ht="12.75">
      <c r="A159" t="s">
        <v>49</v>
      </c>
      <c s="34" t="s">
        <v>194</v>
      </c>
      <c s="34" t="s">
        <v>741</v>
      </c>
      <c s="35" t="s">
        <v>5</v>
      </c>
      <c s="6" t="s">
        <v>742</v>
      </c>
      <c s="36" t="s">
        <v>80</v>
      </c>
      <c s="37">
        <v>2</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40.25">
      <c r="A162" t="s">
        <v>56</v>
      </c>
      <c r="E162" s="39" t="s">
        <v>644</v>
      </c>
    </row>
    <row r="163" spans="1:16" ht="12.75">
      <c r="A163" t="s">
        <v>49</v>
      </c>
      <c s="34" t="s">
        <v>198</v>
      </c>
      <c s="34" t="s">
        <v>743</v>
      </c>
      <c s="35" t="s">
        <v>5</v>
      </c>
      <c s="6" t="s">
        <v>744</v>
      </c>
      <c s="36" t="s">
        <v>277</v>
      </c>
      <c s="37">
        <v>8</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14.75">
      <c r="A166" t="s">
        <v>56</v>
      </c>
      <c r="E166" s="39" t="s">
        <v>745</v>
      </c>
    </row>
    <row r="167" spans="1:16" ht="25.5">
      <c r="A167" t="s">
        <v>49</v>
      </c>
      <c s="34" t="s">
        <v>202</v>
      </c>
      <c s="34" t="s">
        <v>746</v>
      </c>
      <c s="35" t="s">
        <v>5</v>
      </c>
      <c s="6" t="s">
        <v>747</v>
      </c>
      <c s="36" t="s">
        <v>80</v>
      </c>
      <c s="37">
        <v>1</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40.25">
      <c r="A170" t="s">
        <v>56</v>
      </c>
      <c r="E170" s="39" t="s">
        <v>644</v>
      </c>
    </row>
    <row r="171" spans="1:16" ht="12.75">
      <c r="A171" t="s">
        <v>49</v>
      </c>
      <c s="34" t="s">
        <v>206</v>
      </c>
      <c s="34" t="s">
        <v>748</v>
      </c>
      <c s="35" t="s">
        <v>5</v>
      </c>
      <c s="6" t="s">
        <v>749</v>
      </c>
      <c s="36" t="s">
        <v>80</v>
      </c>
      <c s="37">
        <v>1</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40.25">
      <c r="A174" t="s">
        <v>56</v>
      </c>
      <c r="E174" s="39" t="s">
        <v>644</v>
      </c>
    </row>
    <row r="175" spans="1:16" ht="12.75">
      <c r="A175" t="s">
        <v>49</v>
      </c>
      <c s="34" t="s">
        <v>210</v>
      </c>
      <c s="34" t="s">
        <v>750</v>
      </c>
      <c s="35" t="s">
        <v>5</v>
      </c>
      <c s="6" t="s">
        <v>751</v>
      </c>
      <c s="36" t="s">
        <v>80</v>
      </c>
      <c s="37">
        <v>1</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40.25">
      <c r="A178" t="s">
        <v>56</v>
      </c>
      <c r="E178" s="39" t="s">
        <v>644</v>
      </c>
    </row>
    <row r="179" spans="1:16" ht="12.75">
      <c r="A179" t="s">
        <v>49</v>
      </c>
      <c s="34" t="s">
        <v>214</v>
      </c>
      <c s="34" t="s">
        <v>752</v>
      </c>
      <c s="35" t="s">
        <v>5</v>
      </c>
      <c s="6" t="s">
        <v>753</v>
      </c>
      <c s="36" t="s">
        <v>80</v>
      </c>
      <c s="37">
        <v>1</v>
      </c>
      <c s="36">
        <v>0</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14.75">
      <c r="A182" t="s">
        <v>56</v>
      </c>
      <c r="E182" s="39" t="s">
        <v>754</v>
      </c>
    </row>
    <row r="183" spans="1:16" ht="25.5">
      <c r="A183" t="s">
        <v>49</v>
      </c>
      <c s="34" t="s">
        <v>218</v>
      </c>
      <c s="34" t="s">
        <v>755</v>
      </c>
      <c s="35" t="s">
        <v>5</v>
      </c>
      <c s="6" t="s">
        <v>756</v>
      </c>
      <c s="36" t="s">
        <v>80</v>
      </c>
      <c s="37">
        <v>1</v>
      </c>
      <c s="36">
        <v>0</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78.5">
      <c r="A186" t="s">
        <v>56</v>
      </c>
      <c r="E186" s="39" t="s">
        <v>712</v>
      </c>
    </row>
    <row r="187" spans="1:13" ht="12.75">
      <c r="A187" t="s">
        <v>46</v>
      </c>
      <c r="C187" s="31" t="s">
        <v>649</v>
      </c>
      <c r="E187" s="33" t="s">
        <v>650</v>
      </c>
      <c r="J187" s="32">
        <f>0</f>
      </c>
      <c s="32">
        <f>0</f>
      </c>
      <c s="32">
        <f>0+L188</f>
      </c>
      <c s="32">
        <f>0+M188</f>
      </c>
    </row>
    <row r="188" spans="1:16" ht="25.5">
      <c r="A188" t="s">
        <v>49</v>
      </c>
      <c s="34" t="s">
        <v>222</v>
      </c>
      <c s="34" t="s">
        <v>651</v>
      </c>
      <c s="35" t="s">
        <v>652</v>
      </c>
      <c s="6" t="s">
        <v>653</v>
      </c>
      <c s="36" t="s">
        <v>654</v>
      </c>
      <c s="37">
        <v>0.003</v>
      </c>
      <c s="36">
        <v>0</v>
      </c>
      <c s="36">
        <f>ROUND(G188*H188,6)</f>
      </c>
      <c r="L188" s="38">
        <v>0</v>
      </c>
      <c s="32">
        <f>ROUND(ROUND(L188,2)*ROUND(G188,3),2)</f>
      </c>
      <c s="36" t="s">
        <v>655</v>
      </c>
      <c>
        <f>(M188*21)/100</f>
      </c>
      <c t="s">
        <v>27</v>
      </c>
    </row>
    <row r="189" spans="1:5" ht="12.75">
      <c r="A189" s="35" t="s">
        <v>54</v>
      </c>
      <c r="E189" s="39" t="s">
        <v>656</v>
      </c>
    </row>
    <row r="190" spans="1:5" ht="12.75">
      <c r="A190" s="35" t="s">
        <v>55</v>
      </c>
      <c r="E190" s="40" t="s">
        <v>5</v>
      </c>
    </row>
    <row r="191" spans="1:5" ht="165.75">
      <c r="A191" t="s">
        <v>56</v>
      </c>
      <c r="E191"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COUNTIFS(L8:L300,"=0",A8:A300,"P")+COUNTIFS(L8:L300,"",A8:A300,"P")+SUM(Q8:Q300)</f>
      </c>
    </row>
    <row r="8" spans="1:13" ht="12.75">
      <c r="A8" t="s">
        <v>44</v>
      </c>
      <c r="C8" s="28" t="s">
        <v>759</v>
      </c>
      <c r="E8" s="30" t="s">
        <v>758</v>
      </c>
      <c r="J8" s="29">
        <f>0+J9+J18+J291</f>
      </c>
      <c s="29">
        <f>0+K9+K18+K291</f>
      </c>
      <c s="29">
        <f>0+L9+L18+L291</f>
      </c>
      <c s="29">
        <f>0+M9+M18+M291</f>
      </c>
    </row>
    <row r="9" spans="1:13" ht="12.75">
      <c r="A9" t="s">
        <v>46</v>
      </c>
      <c r="C9" s="31" t="s">
        <v>47</v>
      </c>
      <c r="E9" s="33" t="s">
        <v>48</v>
      </c>
      <c r="J9" s="32">
        <f>0</f>
      </c>
      <c s="32">
        <f>0</f>
      </c>
      <c s="32">
        <f>0+L10+L14</f>
      </c>
      <c s="32">
        <f>0+M10+M14</f>
      </c>
    </row>
    <row r="10" spans="1:16" ht="12.75">
      <c r="A10" t="s">
        <v>49</v>
      </c>
      <c s="34" t="s">
        <v>47</v>
      </c>
      <c s="34" t="s">
        <v>569</v>
      </c>
      <c s="35" t="s">
        <v>5</v>
      </c>
      <c s="6" t="s">
        <v>570</v>
      </c>
      <c s="36" t="s">
        <v>52</v>
      </c>
      <c s="37">
        <v>90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571</v>
      </c>
    </row>
    <row r="14" spans="1:16" ht="12.75">
      <c r="A14" t="s">
        <v>49</v>
      </c>
      <c s="34" t="s">
        <v>27</v>
      </c>
      <c s="34" t="s">
        <v>760</v>
      </c>
      <c s="35" t="s">
        <v>5</v>
      </c>
      <c s="6" t="s">
        <v>761</v>
      </c>
      <c s="36" t="s">
        <v>65</v>
      </c>
      <c s="37">
        <v>32</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25.5">
      <c r="A17" t="s">
        <v>56</v>
      </c>
      <c r="E17" s="39" t="s">
        <v>66</v>
      </c>
    </row>
    <row r="18" spans="1:13" ht="12.75">
      <c r="A18" t="s">
        <v>46</v>
      </c>
      <c r="C18" s="31" t="s">
        <v>76</v>
      </c>
      <c r="E18" s="33" t="s">
        <v>77</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f>
      </c>
      <c s="32">
        <f>0+M19+M23+M27+M31+M35+M39+M43+M47+M51+M55+M59+M63+M67+M71+M75+M79+M83+M87+M91+M95+M99+M103+M107+M111+M115+M119+M123+M127+M131+M135+M139+M143+M147+M151+M155+M159+M163+M167+M171+M175+M179+M183+M187+M191+M195+M199+M203+M207+M211+M215+M219+M223+M227+M231+M235+M239+M243+M247+M251+M255+M259+M263+M267+M271+M275+M279+M283+M287</f>
      </c>
    </row>
    <row r="19" spans="1:16" ht="12.75">
      <c r="A19" t="s">
        <v>49</v>
      </c>
      <c s="34" t="s">
        <v>26</v>
      </c>
      <c s="34" t="s">
        <v>87</v>
      </c>
      <c s="35" t="s">
        <v>5</v>
      </c>
      <c s="6" t="s">
        <v>88</v>
      </c>
      <c s="36" t="s">
        <v>80</v>
      </c>
      <c s="37">
        <v>4</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102">
      <c r="A22" t="s">
        <v>56</v>
      </c>
      <c r="E22" s="39" t="s">
        <v>762</v>
      </c>
    </row>
    <row r="23" spans="1:16" ht="12.75">
      <c r="A23" t="s">
        <v>49</v>
      </c>
      <c s="34" t="s">
        <v>62</v>
      </c>
      <c s="34" t="s">
        <v>95</v>
      </c>
      <c s="35" t="s">
        <v>5</v>
      </c>
      <c s="6" t="s">
        <v>96</v>
      </c>
      <c s="36" t="s">
        <v>65</v>
      </c>
      <c s="37">
        <v>50</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102">
      <c r="A26" t="s">
        <v>56</v>
      </c>
      <c r="E26" s="39" t="s">
        <v>763</v>
      </c>
    </row>
    <row r="27" spans="1:16" ht="12.75">
      <c r="A27" t="s">
        <v>49</v>
      </c>
      <c s="34" t="s">
        <v>67</v>
      </c>
      <c s="34" t="s">
        <v>764</v>
      </c>
      <c s="35" t="s">
        <v>5</v>
      </c>
      <c s="6" t="s">
        <v>765</v>
      </c>
      <c s="36" t="s">
        <v>65</v>
      </c>
      <c s="37">
        <v>35</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102">
      <c r="A30" t="s">
        <v>56</v>
      </c>
      <c r="E30" s="39" t="s">
        <v>766</v>
      </c>
    </row>
    <row r="31" spans="1:16" ht="12.75">
      <c r="A31" t="s">
        <v>49</v>
      </c>
      <c s="34" t="s">
        <v>71</v>
      </c>
      <c s="34" t="s">
        <v>102</v>
      </c>
      <c s="35" t="s">
        <v>5</v>
      </c>
      <c s="6" t="s">
        <v>103</v>
      </c>
      <c s="36" t="s">
        <v>65</v>
      </c>
      <c s="37">
        <v>60</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140.25">
      <c r="A34" t="s">
        <v>56</v>
      </c>
      <c r="E34" s="39" t="s">
        <v>767</v>
      </c>
    </row>
    <row r="35" spans="1:16" ht="25.5">
      <c r="A35" t="s">
        <v>49</v>
      </c>
      <c s="34" t="s">
        <v>76</v>
      </c>
      <c s="34" t="s">
        <v>768</v>
      </c>
      <c s="35" t="s">
        <v>5</v>
      </c>
      <c s="6" t="s">
        <v>769</v>
      </c>
      <c s="36" t="s">
        <v>65</v>
      </c>
      <c s="37">
        <v>3</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40.25">
      <c r="A38" t="s">
        <v>56</v>
      </c>
      <c r="E38" s="39" t="s">
        <v>770</v>
      </c>
    </row>
    <row r="39" spans="1:16" ht="25.5">
      <c r="A39" t="s">
        <v>49</v>
      </c>
      <c s="34" t="s">
        <v>82</v>
      </c>
      <c s="34" t="s">
        <v>771</v>
      </c>
      <c s="35" t="s">
        <v>5</v>
      </c>
      <c s="6" t="s">
        <v>772</v>
      </c>
      <c s="36" t="s">
        <v>65</v>
      </c>
      <c s="37">
        <v>4.5</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40.25">
      <c r="A42" t="s">
        <v>56</v>
      </c>
      <c r="E42" s="39" t="s">
        <v>770</v>
      </c>
    </row>
    <row r="43" spans="1:16" ht="12.75">
      <c r="A43" t="s">
        <v>49</v>
      </c>
      <c s="34" t="s">
        <v>86</v>
      </c>
      <c s="34" t="s">
        <v>773</v>
      </c>
      <c s="35" t="s">
        <v>5</v>
      </c>
      <c s="6" t="s">
        <v>774</v>
      </c>
      <c s="36" t="s">
        <v>80</v>
      </c>
      <c s="37">
        <v>2</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02">
      <c r="A46" t="s">
        <v>56</v>
      </c>
      <c r="E46" s="39" t="s">
        <v>775</v>
      </c>
    </row>
    <row r="47" spans="1:16" ht="25.5">
      <c r="A47" t="s">
        <v>49</v>
      </c>
      <c s="34" t="s">
        <v>90</v>
      </c>
      <c s="34" t="s">
        <v>106</v>
      </c>
      <c s="35" t="s">
        <v>5</v>
      </c>
      <c s="6" t="s">
        <v>107</v>
      </c>
      <c s="36" t="s">
        <v>80</v>
      </c>
      <c s="37">
        <v>4</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38.25">
      <c r="A50" t="s">
        <v>56</v>
      </c>
      <c r="E50" s="39" t="s">
        <v>108</v>
      </c>
    </row>
    <row r="51" spans="1:16" ht="25.5">
      <c r="A51" t="s">
        <v>49</v>
      </c>
      <c s="34" t="s">
        <v>94</v>
      </c>
      <c s="34" t="s">
        <v>110</v>
      </c>
      <c s="35" t="s">
        <v>5</v>
      </c>
      <c s="6" t="s">
        <v>111</v>
      </c>
      <c s="36" t="s">
        <v>80</v>
      </c>
      <c s="37">
        <v>4</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38.25">
      <c r="A54" t="s">
        <v>56</v>
      </c>
      <c r="E54" s="39" t="s">
        <v>112</v>
      </c>
    </row>
    <row r="55" spans="1:16" ht="25.5">
      <c r="A55" t="s">
        <v>49</v>
      </c>
      <c s="34" t="s">
        <v>97</v>
      </c>
      <c s="34" t="s">
        <v>118</v>
      </c>
      <c s="35" t="s">
        <v>5</v>
      </c>
      <c s="6" t="s">
        <v>119</v>
      </c>
      <c s="36" t="s">
        <v>80</v>
      </c>
      <c s="37">
        <v>10</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02">
      <c r="A58" t="s">
        <v>56</v>
      </c>
      <c r="E58" s="39" t="s">
        <v>763</v>
      </c>
    </row>
    <row r="59" spans="1:16" ht="12.75">
      <c r="A59" t="s">
        <v>49</v>
      </c>
      <c s="34" t="s">
        <v>101</v>
      </c>
      <c s="34" t="s">
        <v>776</v>
      </c>
      <c s="35" t="s">
        <v>5</v>
      </c>
      <c s="6" t="s">
        <v>777</v>
      </c>
      <c s="36" t="s">
        <v>65</v>
      </c>
      <c s="37">
        <v>50</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27.5">
      <c r="A62" t="s">
        <v>56</v>
      </c>
      <c r="E62" s="39" t="s">
        <v>778</v>
      </c>
    </row>
    <row r="63" spans="1:16" ht="12.75">
      <c r="A63" t="s">
        <v>49</v>
      </c>
      <c s="34" t="s">
        <v>105</v>
      </c>
      <c s="34" t="s">
        <v>779</v>
      </c>
      <c s="35" t="s">
        <v>5</v>
      </c>
      <c s="6" t="s">
        <v>780</v>
      </c>
      <c s="36" t="s">
        <v>80</v>
      </c>
      <c s="37">
        <v>10</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102">
      <c r="A66" t="s">
        <v>56</v>
      </c>
      <c r="E66" s="39" t="s">
        <v>781</v>
      </c>
    </row>
    <row r="67" spans="1:16" ht="12.75">
      <c r="A67" t="s">
        <v>49</v>
      </c>
      <c s="34" t="s">
        <v>109</v>
      </c>
      <c s="34" t="s">
        <v>782</v>
      </c>
      <c s="35" t="s">
        <v>5</v>
      </c>
      <c s="6" t="s">
        <v>783</v>
      </c>
      <c s="36" t="s">
        <v>80</v>
      </c>
      <c s="37">
        <v>1</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76.5">
      <c r="A70" t="s">
        <v>56</v>
      </c>
      <c r="E70" s="39" t="s">
        <v>784</v>
      </c>
    </row>
    <row r="71" spans="1:16" ht="12.75">
      <c r="A71" t="s">
        <v>49</v>
      </c>
      <c s="34" t="s">
        <v>113</v>
      </c>
      <c s="34" t="s">
        <v>418</v>
      </c>
      <c s="35" t="s">
        <v>5</v>
      </c>
      <c s="6" t="s">
        <v>419</v>
      </c>
      <c s="36" t="s">
        <v>80</v>
      </c>
      <c s="37">
        <v>1</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76.5">
      <c r="A74" t="s">
        <v>56</v>
      </c>
      <c r="E74" s="39" t="s">
        <v>420</v>
      </c>
    </row>
    <row r="75" spans="1:16" ht="12.75">
      <c r="A75" t="s">
        <v>49</v>
      </c>
      <c s="34" t="s">
        <v>117</v>
      </c>
      <c s="34" t="s">
        <v>785</v>
      </c>
      <c s="35" t="s">
        <v>5</v>
      </c>
      <c s="6" t="s">
        <v>786</v>
      </c>
      <c s="36" t="s">
        <v>80</v>
      </c>
      <c s="37">
        <v>3</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89.25">
      <c r="A78" t="s">
        <v>56</v>
      </c>
      <c r="E78" s="39" t="s">
        <v>787</v>
      </c>
    </row>
    <row r="79" spans="1:16" ht="12.75">
      <c r="A79" t="s">
        <v>49</v>
      </c>
      <c s="34" t="s">
        <v>120</v>
      </c>
      <c s="34" t="s">
        <v>788</v>
      </c>
      <c s="35" t="s">
        <v>5</v>
      </c>
      <c s="6" t="s">
        <v>423</v>
      </c>
      <c s="36" t="s">
        <v>428</v>
      </c>
      <c s="37">
        <v>3</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02">
      <c r="A82" t="s">
        <v>56</v>
      </c>
      <c r="E82" s="39" t="s">
        <v>424</v>
      </c>
    </row>
    <row r="83" spans="1:16" ht="12.75">
      <c r="A83" t="s">
        <v>49</v>
      </c>
      <c s="34" t="s">
        <v>125</v>
      </c>
      <c s="34" t="s">
        <v>426</v>
      </c>
      <c s="35" t="s">
        <v>5</v>
      </c>
      <c s="6" t="s">
        <v>427</v>
      </c>
      <c s="36" t="s">
        <v>428</v>
      </c>
      <c s="37">
        <v>1</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40.25">
      <c r="A86" t="s">
        <v>56</v>
      </c>
      <c r="E86" s="39" t="s">
        <v>429</v>
      </c>
    </row>
    <row r="87" spans="1:16" ht="25.5">
      <c r="A87" t="s">
        <v>49</v>
      </c>
      <c s="34" t="s">
        <v>128</v>
      </c>
      <c s="34" t="s">
        <v>481</v>
      </c>
      <c s="35" t="s">
        <v>5</v>
      </c>
      <c s="6" t="s">
        <v>482</v>
      </c>
      <c s="36" t="s">
        <v>65</v>
      </c>
      <c s="37">
        <v>130</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89.25">
      <c r="A90" t="s">
        <v>56</v>
      </c>
      <c r="E90" s="39" t="s">
        <v>433</v>
      </c>
    </row>
    <row r="91" spans="1:16" ht="12.75">
      <c r="A91" t="s">
        <v>49</v>
      </c>
      <c s="34" t="s">
        <v>131</v>
      </c>
      <c s="34" t="s">
        <v>789</v>
      </c>
      <c s="35" t="s">
        <v>790</v>
      </c>
      <c s="6" t="s">
        <v>791</v>
      </c>
      <c s="36" t="s">
        <v>65</v>
      </c>
      <c s="37">
        <v>220</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53">
      <c r="A94" t="s">
        <v>56</v>
      </c>
      <c r="E94" s="39" t="s">
        <v>792</v>
      </c>
    </row>
    <row r="95" spans="1:16" ht="12.75">
      <c r="A95" t="s">
        <v>49</v>
      </c>
      <c s="34" t="s">
        <v>135</v>
      </c>
      <c s="34" t="s">
        <v>793</v>
      </c>
      <c s="35" t="s">
        <v>5</v>
      </c>
      <c s="6" t="s">
        <v>794</v>
      </c>
      <c s="36" t="s">
        <v>795</v>
      </c>
      <c s="37">
        <v>0.625</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53">
      <c r="A98" t="s">
        <v>56</v>
      </c>
      <c r="E98" s="39" t="s">
        <v>796</v>
      </c>
    </row>
    <row r="99" spans="1:16" ht="25.5">
      <c r="A99" t="s">
        <v>49</v>
      </c>
      <c s="34" t="s">
        <v>139</v>
      </c>
      <c s="34" t="s">
        <v>797</v>
      </c>
      <c s="35" t="s">
        <v>5</v>
      </c>
      <c s="6" t="s">
        <v>798</v>
      </c>
      <c s="36" t="s">
        <v>65</v>
      </c>
      <c s="37">
        <v>75</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14.75">
      <c r="A102" t="s">
        <v>56</v>
      </c>
      <c r="E102" s="39" t="s">
        <v>799</v>
      </c>
    </row>
    <row r="103" spans="1:16" ht="12.75">
      <c r="A103" t="s">
        <v>49</v>
      </c>
      <c s="34" t="s">
        <v>143</v>
      </c>
      <c s="34" t="s">
        <v>800</v>
      </c>
      <c s="35" t="s">
        <v>5</v>
      </c>
      <c s="6" t="s">
        <v>801</v>
      </c>
      <c s="36" t="s">
        <v>795</v>
      </c>
      <c s="37">
        <v>1.8</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53">
      <c r="A106" t="s">
        <v>56</v>
      </c>
      <c r="E106" s="39" t="s">
        <v>802</v>
      </c>
    </row>
    <row r="107" spans="1:16" ht="25.5">
      <c r="A107" t="s">
        <v>49</v>
      </c>
      <c s="34" t="s">
        <v>146</v>
      </c>
      <c s="34" t="s">
        <v>803</v>
      </c>
      <c s="35" t="s">
        <v>5</v>
      </c>
      <c s="6" t="s">
        <v>804</v>
      </c>
      <c s="36" t="s">
        <v>65</v>
      </c>
      <c s="37">
        <v>120</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14.75">
      <c r="A110" t="s">
        <v>56</v>
      </c>
      <c r="E110" s="39" t="s">
        <v>579</v>
      </c>
    </row>
    <row r="111" spans="1:16" ht="12.75">
      <c r="A111" t="s">
        <v>49</v>
      </c>
      <c s="34" t="s">
        <v>149</v>
      </c>
      <c s="34" t="s">
        <v>805</v>
      </c>
      <c s="35" t="s">
        <v>5</v>
      </c>
      <c s="6" t="s">
        <v>806</v>
      </c>
      <c s="36" t="s">
        <v>65</v>
      </c>
      <c s="37">
        <v>120</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53">
      <c r="A114" t="s">
        <v>56</v>
      </c>
      <c r="E114" s="39" t="s">
        <v>807</v>
      </c>
    </row>
    <row r="115" spans="1:16" ht="12.75">
      <c r="A115" t="s">
        <v>49</v>
      </c>
      <c s="34" t="s">
        <v>152</v>
      </c>
      <c s="34" t="s">
        <v>808</v>
      </c>
      <c s="35" t="s">
        <v>5</v>
      </c>
      <c s="6" t="s">
        <v>809</v>
      </c>
      <c s="36" t="s">
        <v>65</v>
      </c>
      <c s="37">
        <v>120</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14.75">
      <c r="A118" t="s">
        <v>56</v>
      </c>
      <c r="E118" s="39" t="s">
        <v>579</v>
      </c>
    </row>
    <row r="119" spans="1:16" ht="12.75">
      <c r="A119" t="s">
        <v>49</v>
      </c>
      <c s="34" t="s">
        <v>156</v>
      </c>
      <c s="34" t="s">
        <v>810</v>
      </c>
      <c s="35" t="s">
        <v>5</v>
      </c>
      <c s="6" t="s">
        <v>811</v>
      </c>
      <c s="36" t="s">
        <v>812</v>
      </c>
      <c s="37">
        <v>2</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27.5">
      <c r="A122" t="s">
        <v>56</v>
      </c>
      <c r="E122" s="39" t="s">
        <v>813</v>
      </c>
    </row>
    <row r="123" spans="1:16" ht="12.75">
      <c r="A123" t="s">
        <v>49</v>
      </c>
      <c s="34" t="s">
        <v>159</v>
      </c>
      <c s="34" t="s">
        <v>814</v>
      </c>
      <c s="35" t="s">
        <v>5</v>
      </c>
      <c s="6" t="s">
        <v>815</v>
      </c>
      <c s="36" t="s">
        <v>80</v>
      </c>
      <c s="37">
        <v>4</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78.5">
      <c r="A126" t="s">
        <v>56</v>
      </c>
      <c r="E126" s="39" t="s">
        <v>600</v>
      </c>
    </row>
    <row r="127" spans="1:16" ht="12.75">
      <c r="A127" t="s">
        <v>49</v>
      </c>
      <c s="34" t="s">
        <v>163</v>
      </c>
      <c s="34" t="s">
        <v>816</v>
      </c>
      <c s="35" t="s">
        <v>5</v>
      </c>
      <c s="6" t="s">
        <v>817</v>
      </c>
      <c s="36" t="s">
        <v>80</v>
      </c>
      <c s="37">
        <v>4</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56</v>
      </c>
      <c r="E130" s="39" t="s">
        <v>591</v>
      </c>
    </row>
    <row r="131" spans="1:16" ht="12.75">
      <c r="A131" t="s">
        <v>49</v>
      </c>
      <c s="34" t="s">
        <v>167</v>
      </c>
      <c s="34" t="s">
        <v>818</v>
      </c>
      <c s="35" t="s">
        <v>5</v>
      </c>
      <c s="6" t="s">
        <v>819</v>
      </c>
      <c s="36" t="s">
        <v>80</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78.5">
      <c r="A134" t="s">
        <v>56</v>
      </c>
      <c r="E134" s="39" t="s">
        <v>600</v>
      </c>
    </row>
    <row r="135" spans="1:16" ht="12.75">
      <c r="A135" t="s">
        <v>49</v>
      </c>
      <c s="34" t="s">
        <v>170</v>
      </c>
      <c s="34" t="s">
        <v>820</v>
      </c>
      <c s="35" t="s">
        <v>5</v>
      </c>
      <c s="6" t="s">
        <v>821</v>
      </c>
      <c s="36" t="s">
        <v>80</v>
      </c>
      <c s="37">
        <v>1</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27.5">
      <c r="A138" t="s">
        <v>56</v>
      </c>
      <c r="E138" s="39" t="s">
        <v>591</v>
      </c>
    </row>
    <row r="139" spans="1:16" ht="12.75">
      <c r="A139" t="s">
        <v>49</v>
      </c>
      <c s="34" t="s">
        <v>174</v>
      </c>
      <c s="34" t="s">
        <v>580</v>
      </c>
      <c s="35" t="s">
        <v>5</v>
      </c>
      <c s="6" t="s">
        <v>581</v>
      </c>
      <c s="36" t="s">
        <v>80</v>
      </c>
      <c s="37">
        <v>16</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78.5">
      <c r="A142" t="s">
        <v>56</v>
      </c>
      <c r="E142" s="39" t="s">
        <v>600</v>
      </c>
    </row>
    <row r="143" spans="1:16" ht="12.75">
      <c r="A143" t="s">
        <v>49</v>
      </c>
      <c s="34" t="s">
        <v>178</v>
      </c>
      <c s="34" t="s">
        <v>583</v>
      </c>
      <c s="35" t="s">
        <v>5</v>
      </c>
      <c s="6" t="s">
        <v>584</v>
      </c>
      <c s="36" t="s">
        <v>80</v>
      </c>
      <c s="37">
        <v>16</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56</v>
      </c>
      <c r="E146" s="39" t="s">
        <v>591</v>
      </c>
    </row>
    <row r="147" spans="1:16" ht="12.75">
      <c r="A147" t="s">
        <v>49</v>
      </c>
      <c s="34" t="s">
        <v>182</v>
      </c>
      <c s="34" t="s">
        <v>585</v>
      </c>
      <c s="35" t="s">
        <v>5</v>
      </c>
      <c s="6" t="s">
        <v>586</v>
      </c>
      <c s="36" t="s">
        <v>80</v>
      </c>
      <c s="37">
        <v>2</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78.5">
      <c r="A150" t="s">
        <v>56</v>
      </c>
      <c r="E150" s="39" t="s">
        <v>600</v>
      </c>
    </row>
    <row r="151" spans="1:16" ht="12.75">
      <c r="A151" t="s">
        <v>49</v>
      </c>
      <c s="34" t="s">
        <v>186</v>
      </c>
      <c s="34" t="s">
        <v>587</v>
      </c>
      <c s="35" t="s">
        <v>5</v>
      </c>
      <c s="6" t="s">
        <v>588</v>
      </c>
      <c s="36" t="s">
        <v>80</v>
      </c>
      <c s="37">
        <v>2</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56</v>
      </c>
      <c r="E154" s="39" t="s">
        <v>591</v>
      </c>
    </row>
    <row r="155" spans="1:16" ht="12.75">
      <c r="A155" t="s">
        <v>49</v>
      </c>
      <c s="34" t="s">
        <v>190</v>
      </c>
      <c s="34" t="s">
        <v>822</v>
      </c>
      <c s="35" t="s">
        <v>5</v>
      </c>
      <c s="6" t="s">
        <v>823</v>
      </c>
      <c s="36" t="s">
        <v>80</v>
      </c>
      <c s="37">
        <v>1</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78.5">
      <c r="A158" t="s">
        <v>56</v>
      </c>
      <c r="E158" s="39" t="s">
        <v>582</v>
      </c>
    </row>
    <row r="159" spans="1:16" ht="12.75">
      <c r="A159" t="s">
        <v>49</v>
      </c>
      <c s="34" t="s">
        <v>194</v>
      </c>
      <c s="34" t="s">
        <v>824</v>
      </c>
      <c s="35" t="s">
        <v>5</v>
      </c>
      <c s="6" t="s">
        <v>825</v>
      </c>
      <c s="36" t="s">
        <v>80</v>
      </c>
      <c s="37">
        <v>1</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56</v>
      </c>
      <c r="E162" s="39" t="s">
        <v>327</v>
      </c>
    </row>
    <row r="163" spans="1:16" ht="12.75">
      <c r="A163" t="s">
        <v>49</v>
      </c>
      <c s="34" t="s">
        <v>198</v>
      </c>
      <c s="34" t="s">
        <v>592</v>
      </c>
      <c s="35" t="s">
        <v>5</v>
      </c>
      <c s="6" t="s">
        <v>593</v>
      </c>
      <c s="36" t="s">
        <v>80</v>
      </c>
      <c s="37">
        <v>3</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78.5">
      <c r="A166" t="s">
        <v>56</v>
      </c>
      <c r="E166" s="39" t="s">
        <v>600</v>
      </c>
    </row>
    <row r="167" spans="1:16" ht="12.75">
      <c r="A167" t="s">
        <v>49</v>
      </c>
      <c s="34" t="s">
        <v>202</v>
      </c>
      <c s="34" t="s">
        <v>594</v>
      </c>
      <c s="35" t="s">
        <v>5</v>
      </c>
      <c s="6" t="s">
        <v>595</v>
      </c>
      <c s="36" t="s">
        <v>80</v>
      </c>
      <c s="37">
        <v>3</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56</v>
      </c>
      <c r="E170" s="39" t="s">
        <v>591</v>
      </c>
    </row>
    <row r="171" spans="1:16" ht="12.75">
      <c r="A171" t="s">
        <v>49</v>
      </c>
      <c s="34" t="s">
        <v>206</v>
      </c>
      <c s="34" t="s">
        <v>596</v>
      </c>
      <c s="35" t="s">
        <v>5</v>
      </c>
      <c s="6" t="s">
        <v>597</v>
      </c>
      <c s="36" t="s">
        <v>80</v>
      </c>
      <c s="37">
        <v>10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78.5">
      <c r="A174" t="s">
        <v>56</v>
      </c>
      <c r="E174" s="39" t="s">
        <v>600</v>
      </c>
    </row>
    <row r="175" spans="1:16" ht="12.75">
      <c r="A175" t="s">
        <v>49</v>
      </c>
      <c s="34" t="s">
        <v>210</v>
      </c>
      <c s="34" t="s">
        <v>826</v>
      </c>
      <c s="35" t="s">
        <v>5</v>
      </c>
      <c s="6" t="s">
        <v>827</v>
      </c>
      <c s="36" t="s">
        <v>80</v>
      </c>
      <c s="37">
        <v>10</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56</v>
      </c>
      <c r="E178" s="39" t="s">
        <v>591</v>
      </c>
    </row>
    <row r="179" spans="1:16" ht="12.75">
      <c r="A179" t="s">
        <v>49</v>
      </c>
      <c s="34" t="s">
        <v>214</v>
      </c>
      <c s="34" t="s">
        <v>598</v>
      </c>
      <c s="35" t="s">
        <v>5</v>
      </c>
      <c s="6" t="s">
        <v>599</v>
      </c>
      <c s="36" t="s">
        <v>80</v>
      </c>
      <c s="37">
        <v>80</v>
      </c>
      <c s="36">
        <v>0</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78.5">
      <c r="A182" t="s">
        <v>56</v>
      </c>
      <c r="E182" s="39" t="s">
        <v>600</v>
      </c>
    </row>
    <row r="183" spans="1:16" ht="12.75">
      <c r="A183" t="s">
        <v>49</v>
      </c>
      <c s="34" t="s">
        <v>218</v>
      </c>
      <c s="34" t="s">
        <v>828</v>
      </c>
      <c s="35" t="s">
        <v>5</v>
      </c>
      <c s="6" t="s">
        <v>829</v>
      </c>
      <c s="36" t="s">
        <v>80</v>
      </c>
      <c s="37">
        <v>80</v>
      </c>
      <c s="36">
        <v>0</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56</v>
      </c>
      <c r="E186" s="39" t="s">
        <v>591</v>
      </c>
    </row>
    <row r="187" spans="1:16" ht="12.75">
      <c r="A187" t="s">
        <v>49</v>
      </c>
      <c s="34" t="s">
        <v>222</v>
      </c>
      <c s="34" t="s">
        <v>830</v>
      </c>
      <c s="35" t="s">
        <v>5</v>
      </c>
      <c s="6" t="s">
        <v>831</v>
      </c>
      <c s="36" t="s">
        <v>80</v>
      </c>
      <c s="37">
        <v>8</v>
      </c>
      <c s="36">
        <v>0</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56</v>
      </c>
      <c r="E190" s="39" t="s">
        <v>832</v>
      </c>
    </row>
    <row r="191" spans="1:16" ht="12.75">
      <c r="A191" t="s">
        <v>49</v>
      </c>
      <c s="34" t="s">
        <v>226</v>
      </c>
      <c s="34" t="s">
        <v>833</v>
      </c>
      <c s="35" t="s">
        <v>5</v>
      </c>
      <c s="6" t="s">
        <v>834</v>
      </c>
      <c s="36" t="s">
        <v>80</v>
      </c>
      <c s="37">
        <v>2</v>
      </c>
      <c s="36">
        <v>0</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65.75">
      <c r="A194" t="s">
        <v>56</v>
      </c>
      <c r="E194" s="39" t="s">
        <v>607</v>
      </c>
    </row>
    <row r="195" spans="1:16" ht="12.75">
      <c r="A195" t="s">
        <v>49</v>
      </c>
      <c s="34" t="s">
        <v>230</v>
      </c>
      <c s="34" t="s">
        <v>835</v>
      </c>
      <c s="35" t="s">
        <v>5</v>
      </c>
      <c s="6" t="s">
        <v>836</v>
      </c>
      <c s="36" t="s">
        <v>80</v>
      </c>
      <c s="37">
        <v>8</v>
      </c>
      <c s="36">
        <v>0</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27.5">
      <c r="A198" t="s">
        <v>56</v>
      </c>
      <c r="E198" s="39" t="s">
        <v>832</v>
      </c>
    </row>
    <row r="199" spans="1:16" ht="12.75">
      <c r="A199" t="s">
        <v>49</v>
      </c>
      <c s="34" t="s">
        <v>234</v>
      </c>
      <c s="34" t="s">
        <v>837</v>
      </c>
      <c s="35" t="s">
        <v>5</v>
      </c>
      <c s="6" t="s">
        <v>838</v>
      </c>
      <c s="36" t="s">
        <v>80</v>
      </c>
      <c s="37">
        <v>2</v>
      </c>
      <c s="36">
        <v>0</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65.75">
      <c r="A202" t="s">
        <v>56</v>
      </c>
      <c r="E202" s="39" t="s">
        <v>607</v>
      </c>
    </row>
    <row r="203" spans="1:16" ht="12.75">
      <c r="A203" t="s">
        <v>49</v>
      </c>
      <c s="34" t="s">
        <v>238</v>
      </c>
      <c s="34" t="s">
        <v>839</v>
      </c>
      <c s="35" t="s">
        <v>5</v>
      </c>
      <c s="6" t="s">
        <v>840</v>
      </c>
      <c s="36" t="s">
        <v>80</v>
      </c>
      <c s="37">
        <v>8</v>
      </c>
      <c s="36">
        <v>0</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65.75">
      <c r="A206" t="s">
        <v>56</v>
      </c>
      <c r="E206" s="39" t="s">
        <v>610</v>
      </c>
    </row>
    <row r="207" spans="1:16" ht="12.75">
      <c r="A207" t="s">
        <v>49</v>
      </c>
      <c s="34" t="s">
        <v>242</v>
      </c>
      <c s="34" t="s">
        <v>841</v>
      </c>
      <c s="35" t="s">
        <v>5</v>
      </c>
      <c s="6" t="s">
        <v>842</v>
      </c>
      <c s="36" t="s">
        <v>80</v>
      </c>
      <c s="37">
        <v>8</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27.5">
      <c r="A210" t="s">
        <v>56</v>
      </c>
      <c r="E210" s="39" t="s">
        <v>591</v>
      </c>
    </row>
    <row r="211" spans="1:16" ht="12.75">
      <c r="A211" t="s">
        <v>49</v>
      </c>
      <c s="34" t="s">
        <v>246</v>
      </c>
      <c s="34" t="s">
        <v>843</v>
      </c>
      <c s="35" t="s">
        <v>5</v>
      </c>
      <c s="6" t="s">
        <v>844</v>
      </c>
      <c s="36" t="s">
        <v>80</v>
      </c>
      <c s="37">
        <v>2</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65.75">
      <c r="A214" t="s">
        <v>56</v>
      </c>
      <c r="E214" s="39" t="s">
        <v>607</v>
      </c>
    </row>
    <row r="215" spans="1:16" ht="12.75">
      <c r="A215" t="s">
        <v>49</v>
      </c>
      <c s="34" t="s">
        <v>250</v>
      </c>
      <c s="34" t="s">
        <v>845</v>
      </c>
      <c s="35" t="s">
        <v>5</v>
      </c>
      <c s="6" t="s">
        <v>846</v>
      </c>
      <c s="36" t="s">
        <v>80</v>
      </c>
      <c s="37">
        <v>8</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65.75">
      <c r="A218" t="s">
        <v>56</v>
      </c>
      <c r="E218" s="39" t="s">
        <v>610</v>
      </c>
    </row>
    <row r="219" spans="1:16" ht="12.75">
      <c r="A219" t="s">
        <v>49</v>
      </c>
      <c s="34" t="s">
        <v>254</v>
      </c>
      <c s="34" t="s">
        <v>847</v>
      </c>
      <c s="35" t="s">
        <v>5</v>
      </c>
      <c s="6" t="s">
        <v>848</v>
      </c>
      <c s="36" t="s">
        <v>80</v>
      </c>
      <c s="37">
        <v>8</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56</v>
      </c>
      <c r="E222" s="39" t="s">
        <v>591</v>
      </c>
    </row>
    <row r="223" spans="1:16" ht="12.75">
      <c r="A223" t="s">
        <v>49</v>
      </c>
      <c s="34" t="s">
        <v>258</v>
      </c>
      <c s="34" t="s">
        <v>849</v>
      </c>
      <c s="35" t="s">
        <v>5</v>
      </c>
      <c s="6" t="s">
        <v>850</v>
      </c>
      <c s="36" t="s">
        <v>80</v>
      </c>
      <c s="37">
        <v>2</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65.75">
      <c r="A226" t="s">
        <v>56</v>
      </c>
      <c r="E226" s="39" t="s">
        <v>607</v>
      </c>
    </row>
    <row r="227" spans="1:16" ht="12.75">
      <c r="A227" t="s">
        <v>49</v>
      </c>
      <c s="34" t="s">
        <v>262</v>
      </c>
      <c s="34" t="s">
        <v>321</v>
      </c>
      <c s="35" t="s">
        <v>5</v>
      </c>
      <c s="6" t="s">
        <v>322</v>
      </c>
      <c s="36" t="s">
        <v>80</v>
      </c>
      <c s="37">
        <v>8</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65.75">
      <c r="A230" t="s">
        <v>56</v>
      </c>
      <c r="E230" s="39" t="s">
        <v>610</v>
      </c>
    </row>
    <row r="231" spans="1:16" ht="12.75">
      <c r="A231" t="s">
        <v>49</v>
      </c>
      <c s="34" t="s">
        <v>266</v>
      </c>
      <c s="34" t="s">
        <v>325</v>
      </c>
      <c s="35" t="s">
        <v>5</v>
      </c>
      <c s="6" t="s">
        <v>326</v>
      </c>
      <c s="36" t="s">
        <v>80</v>
      </c>
      <c s="37">
        <v>8</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27.5">
      <c r="A234" t="s">
        <v>56</v>
      </c>
      <c r="E234" s="39" t="s">
        <v>591</v>
      </c>
    </row>
    <row r="235" spans="1:16" ht="12.75">
      <c r="A235" t="s">
        <v>49</v>
      </c>
      <c s="34" t="s">
        <v>270</v>
      </c>
      <c s="34" t="s">
        <v>851</v>
      </c>
      <c s="35" t="s">
        <v>5</v>
      </c>
      <c s="6" t="s">
        <v>852</v>
      </c>
      <c s="36" t="s">
        <v>80</v>
      </c>
      <c s="37">
        <v>2</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65.75">
      <c r="A238" t="s">
        <v>56</v>
      </c>
      <c r="E238" s="39" t="s">
        <v>607</v>
      </c>
    </row>
    <row r="239" spans="1:16" ht="12.75">
      <c r="A239" t="s">
        <v>49</v>
      </c>
      <c s="34" t="s">
        <v>274</v>
      </c>
      <c s="34" t="s">
        <v>853</v>
      </c>
      <c s="35" t="s">
        <v>5</v>
      </c>
      <c s="6" t="s">
        <v>854</v>
      </c>
      <c s="36" t="s">
        <v>80</v>
      </c>
      <c s="37">
        <v>1</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65.75">
      <c r="A242" t="s">
        <v>56</v>
      </c>
      <c r="E242" s="39" t="s">
        <v>610</v>
      </c>
    </row>
    <row r="243" spans="1:16" ht="12.75">
      <c r="A243" t="s">
        <v>49</v>
      </c>
      <c s="34" t="s">
        <v>279</v>
      </c>
      <c s="34" t="s">
        <v>855</v>
      </c>
      <c s="35" t="s">
        <v>5</v>
      </c>
      <c s="6" t="s">
        <v>856</v>
      </c>
      <c s="36" t="s">
        <v>80</v>
      </c>
      <c s="37">
        <v>2</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27.5">
      <c r="A246" t="s">
        <v>56</v>
      </c>
      <c r="E246" s="39" t="s">
        <v>591</v>
      </c>
    </row>
    <row r="247" spans="1:16" ht="12.75">
      <c r="A247" t="s">
        <v>49</v>
      </c>
      <c s="34" t="s">
        <v>283</v>
      </c>
      <c s="34" t="s">
        <v>857</v>
      </c>
      <c s="35" t="s">
        <v>5</v>
      </c>
      <c s="6" t="s">
        <v>858</v>
      </c>
      <c s="36" t="s">
        <v>80</v>
      </c>
      <c s="37">
        <v>1</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65.75">
      <c r="A250" t="s">
        <v>56</v>
      </c>
      <c r="E250" s="39" t="s">
        <v>607</v>
      </c>
    </row>
    <row r="251" spans="1:16" ht="12.75">
      <c r="A251" t="s">
        <v>49</v>
      </c>
      <c s="34" t="s">
        <v>287</v>
      </c>
      <c s="34" t="s">
        <v>859</v>
      </c>
      <c s="35" t="s">
        <v>5</v>
      </c>
      <c s="6" t="s">
        <v>860</v>
      </c>
      <c s="36" t="s">
        <v>80</v>
      </c>
      <c s="37">
        <v>8</v>
      </c>
      <c s="36">
        <v>0</v>
      </c>
      <c s="36">
        <f>ROUND(G251*H251,6)</f>
      </c>
      <c r="L251" s="38">
        <v>0</v>
      </c>
      <c s="32">
        <f>ROUND(ROUND(L251,2)*ROUND(G251,3),2)</f>
      </c>
      <c s="36" t="s">
        <v>53</v>
      </c>
      <c>
        <f>(M251*21)/100</f>
      </c>
      <c t="s">
        <v>27</v>
      </c>
    </row>
    <row r="252" spans="1:5" ht="12.75">
      <c r="A252" s="35" t="s">
        <v>54</v>
      </c>
      <c r="E252" s="39" t="s">
        <v>5</v>
      </c>
    </row>
    <row r="253" spans="1:5" ht="12.75">
      <c r="A253" s="35" t="s">
        <v>55</v>
      </c>
      <c r="E253" s="40" t="s">
        <v>5</v>
      </c>
    </row>
    <row r="254" spans="1:5" ht="127.5">
      <c r="A254" t="s">
        <v>56</v>
      </c>
      <c r="E254" s="39" t="s">
        <v>861</v>
      </c>
    </row>
    <row r="255" spans="1:16" ht="12.75">
      <c r="A255" t="s">
        <v>49</v>
      </c>
      <c s="34" t="s">
        <v>291</v>
      </c>
      <c s="34" t="s">
        <v>862</v>
      </c>
      <c s="35" t="s">
        <v>5</v>
      </c>
      <c s="6" t="s">
        <v>863</v>
      </c>
      <c s="36" t="s">
        <v>80</v>
      </c>
      <c s="37">
        <v>4</v>
      </c>
      <c s="36">
        <v>0</v>
      </c>
      <c s="36">
        <f>ROUND(G255*H255,6)</f>
      </c>
      <c r="L255" s="38">
        <v>0</v>
      </c>
      <c s="32">
        <f>ROUND(ROUND(L255,2)*ROUND(G255,3),2)</f>
      </c>
      <c s="36" t="s">
        <v>53</v>
      </c>
      <c>
        <f>(M255*21)/100</f>
      </c>
      <c t="s">
        <v>27</v>
      </c>
    </row>
    <row r="256" spans="1:5" ht="12.75">
      <c r="A256" s="35" t="s">
        <v>54</v>
      </c>
      <c r="E256" s="39" t="s">
        <v>5</v>
      </c>
    </row>
    <row r="257" spans="1:5" ht="12.75">
      <c r="A257" s="35" t="s">
        <v>55</v>
      </c>
      <c r="E257" s="40" t="s">
        <v>5</v>
      </c>
    </row>
    <row r="258" spans="1:5" ht="127.5">
      <c r="A258" t="s">
        <v>56</v>
      </c>
      <c r="E258" s="39" t="s">
        <v>864</v>
      </c>
    </row>
    <row r="259" spans="1:16" ht="25.5">
      <c r="A259" t="s">
        <v>49</v>
      </c>
      <c s="34" t="s">
        <v>295</v>
      </c>
      <c s="34" t="s">
        <v>865</v>
      </c>
      <c s="35" t="s">
        <v>5</v>
      </c>
      <c s="6" t="s">
        <v>866</v>
      </c>
      <c s="36" t="s">
        <v>80</v>
      </c>
      <c s="37">
        <v>40</v>
      </c>
      <c s="36">
        <v>0</v>
      </c>
      <c s="36">
        <f>ROUND(G259*H259,6)</f>
      </c>
      <c r="L259" s="38">
        <v>0</v>
      </c>
      <c s="32">
        <f>ROUND(ROUND(L259,2)*ROUND(G259,3),2)</f>
      </c>
      <c s="36" t="s">
        <v>53</v>
      </c>
      <c>
        <f>(M259*21)/100</f>
      </c>
      <c t="s">
        <v>27</v>
      </c>
    </row>
    <row r="260" spans="1:5" ht="12.75">
      <c r="A260" s="35" t="s">
        <v>54</v>
      </c>
      <c r="E260" s="39" t="s">
        <v>5</v>
      </c>
    </row>
    <row r="261" spans="1:5" ht="12.75">
      <c r="A261" s="35" t="s">
        <v>55</v>
      </c>
      <c r="E261" s="40" t="s">
        <v>5</v>
      </c>
    </row>
    <row r="262" spans="1:5" ht="127.5">
      <c r="A262" t="s">
        <v>56</v>
      </c>
      <c r="E262" s="39" t="s">
        <v>867</v>
      </c>
    </row>
    <row r="263" spans="1:16" ht="25.5">
      <c r="A263" t="s">
        <v>49</v>
      </c>
      <c s="34" t="s">
        <v>299</v>
      </c>
      <c s="34" t="s">
        <v>868</v>
      </c>
      <c s="35" t="s">
        <v>5</v>
      </c>
      <c s="6" t="s">
        <v>869</v>
      </c>
      <c s="36" t="s">
        <v>812</v>
      </c>
      <c s="37">
        <v>4</v>
      </c>
      <c s="36">
        <v>0</v>
      </c>
      <c s="36">
        <f>ROUND(G263*H263,6)</f>
      </c>
      <c r="L263" s="38">
        <v>0</v>
      </c>
      <c s="32">
        <f>ROUND(ROUND(L263,2)*ROUND(G263,3),2)</f>
      </c>
      <c s="36" t="s">
        <v>53</v>
      </c>
      <c>
        <f>(M263*21)/100</f>
      </c>
      <c t="s">
        <v>27</v>
      </c>
    </row>
    <row r="264" spans="1:5" ht="12.75">
      <c r="A264" s="35" t="s">
        <v>54</v>
      </c>
      <c r="E264" s="39" t="s">
        <v>5</v>
      </c>
    </row>
    <row r="265" spans="1:5" ht="12.75">
      <c r="A265" s="35" t="s">
        <v>55</v>
      </c>
      <c r="E265" s="40" t="s">
        <v>5</v>
      </c>
    </row>
    <row r="266" spans="1:5" ht="127.5">
      <c r="A266" t="s">
        <v>56</v>
      </c>
      <c r="E266" s="39" t="s">
        <v>813</v>
      </c>
    </row>
    <row r="267" spans="1:16" ht="12.75">
      <c r="A267" t="s">
        <v>49</v>
      </c>
      <c s="34" t="s">
        <v>303</v>
      </c>
      <c s="34" t="s">
        <v>870</v>
      </c>
      <c s="35" t="s">
        <v>5</v>
      </c>
      <c s="6" t="s">
        <v>871</v>
      </c>
      <c s="36" t="s">
        <v>80</v>
      </c>
      <c s="37">
        <v>3</v>
      </c>
      <c s="36">
        <v>0</v>
      </c>
      <c s="36">
        <f>ROUND(G267*H267,6)</f>
      </c>
      <c r="L267" s="38">
        <v>0</v>
      </c>
      <c s="32">
        <f>ROUND(ROUND(L267,2)*ROUND(G267,3),2)</f>
      </c>
      <c s="36" t="s">
        <v>53</v>
      </c>
      <c>
        <f>(M267*21)/100</f>
      </c>
      <c t="s">
        <v>27</v>
      </c>
    </row>
    <row r="268" spans="1:5" ht="12.75">
      <c r="A268" s="35" t="s">
        <v>54</v>
      </c>
      <c r="E268" s="39" t="s">
        <v>5</v>
      </c>
    </row>
    <row r="269" spans="1:5" ht="12.75">
      <c r="A269" s="35" t="s">
        <v>55</v>
      </c>
      <c r="E269" s="40" t="s">
        <v>5</v>
      </c>
    </row>
    <row r="270" spans="1:5" ht="12.75">
      <c r="A270" t="s">
        <v>56</v>
      </c>
      <c r="E270" s="39" t="s">
        <v>331</v>
      </c>
    </row>
    <row r="271" spans="1:16" ht="12.75">
      <c r="A271" t="s">
        <v>49</v>
      </c>
      <c s="34" t="s">
        <v>307</v>
      </c>
      <c s="34" t="s">
        <v>872</v>
      </c>
      <c s="35" t="s">
        <v>5</v>
      </c>
      <c s="6" t="s">
        <v>873</v>
      </c>
      <c s="36" t="s">
        <v>80</v>
      </c>
      <c s="37">
        <v>3</v>
      </c>
      <c s="36">
        <v>0</v>
      </c>
      <c s="36">
        <f>ROUND(G271*H271,6)</f>
      </c>
      <c r="L271" s="38">
        <v>0</v>
      </c>
      <c s="32">
        <f>ROUND(ROUND(L271,2)*ROUND(G271,3),2)</f>
      </c>
      <c s="36" t="s">
        <v>53</v>
      </c>
      <c>
        <f>(M271*21)/100</f>
      </c>
      <c t="s">
        <v>27</v>
      </c>
    </row>
    <row r="272" spans="1:5" ht="12.75">
      <c r="A272" s="35" t="s">
        <v>54</v>
      </c>
      <c r="E272" s="39" t="s">
        <v>5</v>
      </c>
    </row>
    <row r="273" spans="1:5" ht="12.75">
      <c r="A273" s="35" t="s">
        <v>55</v>
      </c>
      <c r="E273" s="40" t="s">
        <v>5</v>
      </c>
    </row>
    <row r="274" spans="1:5" ht="12.75">
      <c r="A274" t="s">
        <v>56</v>
      </c>
      <c r="E274" s="39" t="s">
        <v>331</v>
      </c>
    </row>
    <row r="275" spans="1:16" ht="12.75">
      <c r="A275" t="s">
        <v>49</v>
      </c>
      <c s="34" t="s">
        <v>311</v>
      </c>
      <c s="34" t="s">
        <v>874</v>
      </c>
      <c s="35" t="s">
        <v>5</v>
      </c>
      <c s="6" t="s">
        <v>875</v>
      </c>
      <c s="36" t="s">
        <v>80</v>
      </c>
      <c s="37">
        <v>30</v>
      </c>
      <c s="36">
        <v>0</v>
      </c>
      <c s="36">
        <f>ROUND(G275*H275,6)</f>
      </c>
      <c r="L275" s="38">
        <v>0</v>
      </c>
      <c s="32">
        <f>ROUND(ROUND(L275,2)*ROUND(G275,3),2)</f>
      </c>
      <c s="36" t="s">
        <v>53</v>
      </c>
      <c>
        <f>(M275*21)/100</f>
      </c>
      <c t="s">
        <v>27</v>
      </c>
    </row>
    <row r="276" spans="1:5" ht="12.75">
      <c r="A276" s="35" t="s">
        <v>54</v>
      </c>
      <c r="E276" s="39" t="s">
        <v>5</v>
      </c>
    </row>
    <row r="277" spans="1:5" ht="12.75">
      <c r="A277" s="35" t="s">
        <v>55</v>
      </c>
      <c r="E277" s="40" t="s">
        <v>5</v>
      </c>
    </row>
    <row r="278" spans="1:5" ht="114.75">
      <c r="A278" t="s">
        <v>56</v>
      </c>
      <c r="E278" s="39" t="s">
        <v>754</v>
      </c>
    </row>
    <row r="279" spans="1:16" ht="12.75">
      <c r="A279" t="s">
        <v>49</v>
      </c>
      <c s="34" t="s">
        <v>315</v>
      </c>
      <c s="34" t="s">
        <v>876</v>
      </c>
      <c s="35" t="s">
        <v>5</v>
      </c>
      <c s="6" t="s">
        <v>877</v>
      </c>
      <c s="36" t="s">
        <v>80</v>
      </c>
      <c s="37">
        <v>30</v>
      </c>
      <c s="36">
        <v>0</v>
      </c>
      <c s="36">
        <f>ROUND(G279*H279,6)</f>
      </c>
      <c r="L279" s="38">
        <v>0</v>
      </c>
      <c s="32">
        <f>ROUND(ROUND(L279,2)*ROUND(G279,3),2)</f>
      </c>
      <c s="36" t="s">
        <v>53</v>
      </c>
      <c>
        <f>(M279*21)/100</f>
      </c>
      <c t="s">
        <v>27</v>
      </c>
    </row>
    <row r="280" spans="1:5" ht="12.75">
      <c r="A280" s="35" t="s">
        <v>54</v>
      </c>
      <c r="E280" s="39" t="s">
        <v>5</v>
      </c>
    </row>
    <row r="281" spans="1:5" ht="12.75">
      <c r="A281" s="35" t="s">
        <v>55</v>
      </c>
      <c r="E281" s="40" t="s">
        <v>5</v>
      </c>
    </row>
    <row r="282" spans="1:5" ht="140.25">
      <c r="A282" t="s">
        <v>56</v>
      </c>
      <c r="E282" s="39" t="s">
        <v>644</v>
      </c>
    </row>
    <row r="283" spans="1:16" ht="12.75">
      <c r="A283" t="s">
        <v>49</v>
      </c>
      <c s="34" t="s">
        <v>320</v>
      </c>
      <c s="34" t="s">
        <v>642</v>
      </c>
      <c s="35" t="s">
        <v>5</v>
      </c>
      <c s="6" t="s">
        <v>878</v>
      </c>
      <c s="36" t="s">
        <v>428</v>
      </c>
      <c s="37">
        <v>1</v>
      </c>
      <c s="36">
        <v>0</v>
      </c>
      <c s="36">
        <f>ROUND(G283*H283,6)</f>
      </c>
      <c r="L283" s="38">
        <v>0</v>
      </c>
      <c s="32">
        <f>ROUND(ROUND(L283,2)*ROUND(G283,3),2)</f>
      </c>
      <c s="36" t="s">
        <v>53</v>
      </c>
      <c>
        <f>(M283*21)/100</f>
      </c>
      <c t="s">
        <v>27</v>
      </c>
    </row>
    <row r="284" spans="1:5" ht="12.75">
      <c r="A284" s="35" t="s">
        <v>54</v>
      </c>
      <c r="E284" s="39" t="s">
        <v>5</v>
      </c>
    </row>
    <row r="285" spans="1:5" ht="12.75">
      <c r="A285" s="35" t="s">
        <v>55</v>
      </c>
      <c r="E285" s="40" t="s">
        <v>5</v>
      </c>
    </row>
    <row r="286" spans="1:5" ht="140.25">
      <c r="A286" t="s">
        <v>56</v>
      </c>
      <c r="E286" s="39" t="s">
        <v>644</v>
      </c>
    </row>
    <row r="287" spans="1:16" ht="12.75">
      <c r="A287" t="s">
        <v>49</v>
      </c>
      <c s="34" t="s">
        <v>324</v>
      </c>
      <c s="34" t="s">
        <v>879</v>
      </c>
      <c s="35" t="s">
        <v>5</v>
      </c>
      <c s="6" t="s">
        <v>880</v>
      </c>
      <c s="36" t="s">
        <v>881</v>
      </c>
      <c s="37">
        <v>1</v>
      </c>
      <c s="36">
        <v>0</v>
      </c>
      <c s="36">
        <f>ROUND(G287*H287,6)</f>
      </c>
      <c r="L287" s="38">
        <v>0</v>
      </c>
      <c s="32">
        <f>ROUND(ROUND(L287,2)*ROUND(G287,3),2)</f>
      </c>
      <c s="36" t="s">
        <v>53</v>
      </c>
      <c>
        <f>(M287*21)/100</f>
      </c>
      <c t="s">
        <v>27</v>
      </c>
    </row>
    <row r="288" spans="1:5" ht="12.75">
      <c r="A288" s="35" t="s">
        <v>54</v>
      </c>
      <c r="E288" s="39" t="s">
        <v>5</v>
      </c>
    </row>
    <row r="289" spans="1:5" ht="12.75">
      <c r="A289" s="35" t="s">
        <v>55</v>
      </c>
      <c r="E289" s="40" t="s">
        <v>5</v>
      </c>
    </row>
    <row r="290" spans="1:5" ht="153">
      <c r="A290" t="s">
        <v>56</v>
      </c>
      <c r="E290" s="39" t="s">
        <v>882</v>
      </c>
    </row>
    <row r="291" spans="1:13" ht="12.75">
      <c r="A291" t="s">
        <v>46</v>
      </c>
      <c r="C291" s="31" t="s">
        <v>649</v>
      </c>
      <c r="E291" s="33" t="s">
        <v>650</v>
      </c>
      <c r="J291" s="32">
        <f>0</f>
      </c>
      <c s="32">
        <f>0</f>
      </c>
      <c s="32">
        <f>0+L292+L296+L300</f>
      </c>
      <c s="32">
        <f>0+M292+M296+M300</f>
      </c>
    </row>
    <row r="292" spans="1:16" ht="25.5">
      <c r="A292" t="s">
        <v>49</v>
      </c>
      <c s="34" t="s">
        <v>328</v>
      </c>
      <c s="34" t="s">
        <v>651</v>
      </c>
      <c s="35" t="s">
        <v>652</v>
      </c>
      <c s="6" t="s">
        <v>653</v>
      </c>
      <c s="36" t="s">
        <v>654</v>
      </c>
      <c s="37">
        <v>0.01</v>
      </c>
      <c s="36">
        <v>0</v>
      </c>
      <c s="36">
        <f>ROUND(G292*H292,6)</f>
      </c>
      <c r="L292" s="38">
        <v>0</v>
      </c>
      <c s="32">
        <f>ROUND(ROUND(L292,2)*ROUND(G292,3),2)</f>
      </c>
      <c s="36" t="s">
        <v>655</v>
      </c>
      <c>
        <f>(M292*21)/100</f>
      </c>
      <c t="s">
        <v>27</v>
      </c>
    </row>
    <row r="293" spans="1:5" ht="12.75">
      <c r="A293" s="35" t="s">
        <v>54</v>
      </c>
      <c r="E293" s="39" t="s">
        <v>656</v>
      </c>
    </row>
    <row r="294" spans="1:5" ht="12.75">
      <c r="A294" s="35" t="s">
        <v>55</v>
      </c>
      <c r="E294" s="40" t="s">
        <v>5</v>
      </c>
    </row>
    <row r="295" spans="1:5" ht="165.75">
      <c r="A295" t="s">
        <v>56</v>
      </c>
      <c r="E295" s="39" t="s">
        <v>657</v>
      </c>
    </row>
    <row r="296" spans="1:16" ht="38.25">
      <c r="A296" t="s">
        <v>49</v>
      </c>
      <c s="34" t="s">
        <v>333</v>
      </c>
      <c s="34" t="s">
        <v>658</v>
      </c>
      <c s="35" t="s">
        <v>652</v>
      </c>
      <c s="6" t="s">
        <v>659</v>
      </c>
      <c s="36" t="s">
        <v>654</v>
      </c>
      <c s="37">
        <v>0.15</v>
      </c>
      <c s="36">
        <v>0</v>
      </c>
      <c s="36">
        <f>ROUND(G296*H296,6)</f>
      </c>
      <c r="L296" s="38">
        <v>0</v>
      </c>
      <c s="32">
        <f>ROUND(ROUND(L296,2)*ROUND(G296,3),2)</f>
      </c>
      <c s="36" t="s">
        <v>655</v>
      </c>
      <c>
        <f>(M296*21)/100</f>
      </c>
      <c t="s">
        <v>27</v>
      </c>
    </row>
    <row r="297" spans="1:5" ht="25.5">
      <c r="A297" s="35" t="s">
        <v>54</v>
      </c>
      <c r="E297" s="39" t="s">
        <v>660</v>
      </c>
    </row>
    <row r="298" spans="1:5" ht="12.75">
      <c r="A298" s="35" t="s">
        <v>55</v>
      </c>
      <c r="E298" s="40" t="s">
        <v>5</v>
      </c>
    </row>
    <row r="299" spans="1:5" ht="165.75">
      <c r="A299" t="s">
        <v>56</v>
      </c>
      <c r="E299" s="39" t="s">
        <v>657</v>
      </c>
    </row>
    <row r="300" spans="1:16" ht="25.5">
      <c r="A300" t="s">
        <v>49</v>
      </c>
      <c s="34" t="s">
        <v>412</v>
      </c>
      <c s="34" t="s">
        <v>661</v>
      </c>
      <c s="35" t="s">
        <v>652</v>
      </c>
      <c s="6" t="s">
        <v>662</v>
      </c>
      <c s="36" t="s">
        <v>654</v>
      </c>
      <c s="37">
        <v>0.003</v>
      </c>
      <c s="36">
        <v>0</v>
      </c>
      <c s="36">
        <f>ROUND(G300*H300,6)</f>
      </c>
      <c r="L300" s="38">
        <v>0</v>
      </c>
      <c s="32">
        <f>ROUND(ROUND(L300,2)*ROUND(G300,3),2)</f>
      </c>
      <c s="36" t="s">
        <v>655</v>
      </c>
      <c>
        <f>(M300*21)/100</f>
      </c>
      <c t="s">
        <v>27</v>
      </c>
    </row>
    <row r="301" spans="1:5" ht="25.5">
      <c r="A301" s="35" t="s">
        <v>54</v>
      </c>
      <c r="E301" s="39" t="s">
        <v>663</v>
      </c>
    </row>
    <row r="302" spans="1:5" ht="12.75">
      <c r="A302" s="35" t="s">
        <v>55</v>
      </c>
      <c r="E302" s="40" t="s">
        <v>5</v>
      </c>
    </row>
    <row r="303" spans="1:5" ht="165.75">
      <c r="A303" t="s">
        <v>56</v>
      </c>
      <c r="E303"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885</v>
      </c>
      <c r="E8" s="30" t="s">
        <v>884</v>
      </c>
      <c r="J8" s="29">
        <f>0+J9+J14+J163</f>
      </c>
      <c s="29">
        <f>0+K9+K14+K163</f>
      </c>
      <c s="29">
        <f>0+L9+L14+L163</f>
      </c>
      <c s="29">
        <f>0+M9+M14+M163</f>
      </c>
    </row>
    <row r="9" spans="1:13" ht="12.75">
      <c r="A9" t="s">
        <v>46</v>
      </c>
      <c r="C9" s="31" t="s">
        <v>47</v>
      </c>
      <c r="E9" s="33" t="s">
        <v>48</v>
      </c>
      <c r="J9" s="32">
        <f>0</f>
      </c>
      <c s="32">
        <f>0</f>
      </c>
      <c s="32">
        <f>0+L10</f>
      </c>
      <c s="32">
        <f>0+M10</f>
      </c>
    </row>
    <row r="10" spans="1:16" ht="12.75">
      <c r="A10" t="s">
        <v>49</v>
      </c>
      <c s="34" t="s">
        <v>47</v>
      </c>
      <c s="34" t="s">
        <v>886</v>
      </c>
      <c s="35" t="s">
        <v>5</v>
      </c>
      <c s="6" t="s">
        <v>887</v>
      </c>
      <c s="36" t="s">
        <v>52</v>
      </c>
      <c s="37">
        <v>20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571</v>
      </c>
    </row>
    <row r="14" spans="1:13" ht="12.75">
      <c r="A14" t="s">
        <v>46</v>
      </c>
      <c r="C14" s="31" t="s">
        <v>76</v>
      </c>
      <c r="E14" s="33" t="s">
        <v>77</v>
      </c>
      <c r="J14" s="32">
        <f>0</f>
      </c>
      <c s="32">
        <f>0</f>
      </c>
      <c s="32">
        <f>0+L15+L19+L23+L27+L31+L35+L39+L43+L47+L51+L55+L59+L63+L67+L71+L75+L79+L83+L87+L91+L95+L99+L103+L107+L111+L115+L119+L123+L127+L131+L135+L139+L143+L147+L151+L155+L159</f>
      </c>
      <c s="32">
        <f>0+M15+M19+M23+M27+M31+M35+M39+M43+M47+M51+M55+M59+M63+M67+M71+M75+M79+M83+M87+M91+M95+M99+M103+M107+M111+M115+M119+M123+M127+M131+M135+M139+M143+M147+M151+M155+M159</f>
      </c>
    </row>
    <row r="15" spans="1:16" ht="12.75">
      <c r="A15" t="s">
        <v>49</v>
      </c>
      <c s="34" t="s">
        <v>27</v>
      </c>
      <c s="34" t="s">
        <v>87</v>
      </c>
      <c s="35" t="s">
        <v>5</v>
      </c>
      <c s="6" t="s">
        <v>88</v>
      </c>
      <c s="36" t="s">
        <v>80</v>
      </c>
      <c s="37">
        <v>5</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02">
      <c r="A18" t="s">
        <v>56</v>
      </c>
      <c r="E18" s="39" t="s">
        <v>762</v>
      </c>
    </row>
    <row r="19" spans="1:16" ht="25.5">
      <c r="A19" t="s">
        <v>49</v>
      </c>
      <c s="34" t="s">
        <v>26</v>
      </c>
      <c s="34" t="s">
        <v>888</v>
      </c>
      <c s="35" t="s">
        <v>5</v>
      </c>
      <c s="6" t="s">
        <v>889</v>
      </c>
      <c s="36" t="s">
        <v>65</v>
      </c>
      <c s="37">
        <v>15</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76.5">
      <c r="A22" t="s">
        <v>56</v>
      </c>
      <c r="E22" s="39" t="s">
        <v>890</v>
      </c>
    </row>
    <row r="23" spans="1:16" ht="25.5">
      <c r="A23" t="s">
        <v>49</v>
      </c>
      <c s="34" t="s">
        <v>62</v>
      </c>
      <c s="34" t="s">
        <v>106</v>
      </c>
      <c s="35" t="s">
        <v>5</v>
      </c>
      <c s="6" t="s">
        <v>107</v>
      </c>
      <c s="36" t="s">
        <v>80</v>
      </c>
      <c s="37">
        <v>2</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38.25">
      <c r="A26" t="s">
        <v>56</v>
      </c>
      <c r="E26" s="39" t="s">
        <v>108</v>
      </c>
    </row>
    <row r="27" spans="1:16" ht="12.75">
      <c r="A27" t="s">
        <v>49</v>
      </c>
      <c s="34" t="s">
        <v>67</v>
      </c>
      <c s="34" t="s">
        <v>891</v>
      </c>
      <c s="35" t="s">
        <v>5</v>
      </c>
      <c s="6" t="s">
        <v>892</v>
      </c>
      <c s="36" t="s">
        <v>893</v>
      </c>
      <c s="37">
        <v>4.2</v>
      </c>
      <c s="36">
        <v>0</v>
      </c>
      <c s="36">
        <f>ROUND(G27*H27,6)</f>
      </c>
      <c r="L27" s="38">
        <v>0</v>
      </c>
      <c s="32">
        <f>ROUND(ROUND(L27,2)*ROUND(G27,3),2)</f>
      </c>
      <c s="36" t="s">
        <v>53</v>
      </c>
      <c>
        <f>(M27*21)/100</f>
      </c>
      <c t="s">
        <v>27</v>
      </c>
    </row>
    <row r="28" spans="1:5" ht="12.75">
      <c r="A28" s="35" t="s">
        <v>54</v>
      </c>
      <c r="E28" s="39" t="s">
        <v>5</v>
      </c>
    </row>
    <row r="29" spans="1:5" ht="12.75">
      <c r="A29" s="35" t="s">
        <v>55</v>
      </c>
      <c r="E29" s="40" t="s">
        <v>894</v>
      </c>
    </row>
    <row r="30" spans="1:5" ht="153">
      <c r="A30" t="s">
        <v>56</v>
      </c>
      <c r="E30" s="39" t="s">
        <v>895</v>
      </c>
    </row>
    <row r="31" spans="1:16" ht="12.75">
      <c r="A31" t="s">
        <v>49</v>
      </c>
      <c s="34" t="s">
        <v>71</v>
      </c>
      <c s="34" t="s">
        <v>896</v>
      </c>
      <c s="35" t="s">
        <v>5</v>
      </c>
      <c s="6" t="s">
        <v>897</v>
      </c>
      <c s="36" t="s">
        <v>893</v>
      </c>
      <c s="37">
        <v>4.08</v>
      </c>
      <c s="36">
        <v>0</v>
      </c>
      <c s="36">
        <f>ROUND(G31*H31,6)</f>
      </c>
      <c r="L31" s="38">
        <v>0</v>
      </c>
      <c s="32">
        <f>ROUND(ROUND(L31,2)*ROUND(G31,3),2)</f>
      </c>
      <c s="36" t="s">
        <v>53</v>
      </c>
      <c>
        <f>(M31*21)/100</f>
      </c>
      <c t="s">
        <v>27</v>
      </c>
    </row>
    <row r="32" spans="1:5" ht="12.75">
      <c r="A32" s="35" t="s">
        <v>54</v>
      </c>
      <c r="E32" s="39" t="s">
        <v>5</v>
      </c>
    </row>
    <row r="33" spans="1:5" ht="12.75">
      <c r="A33" s="35" t="s">
        <v>55</v>
      </c>
      <c r="E33" s="40" t="s">
        <v>898</v>
      </c>
    </row>
    <row r="34" spans="1:5" ht="153">
      <c r="A34" t="s">
        <v>56</v>
      </c>
      <c r="E34" s="39" t="s">
        <v>899</v>
      </c>
    </row>
    <row r="35" spans="1:16" ht="12.75">
      <c r="A35" t="s">
        <v>49</v>
      </c>
      <c s="34" t="s">
        <v>76</v>
      </c>
      <c s="34" t="s">
        <v>900</v>
      </c>
      <c s="35" t="s">
        <v>5</v>
      </c>
      <c s="6" t="s">
        <v>901</v>
      </c>
      <c s="36" t="s">
        <v>893</v>
      </c>
      <c s="37">
        <v>175.2</v>
      </c>
      <c s="36">
        <v>0</v>
      </c>
      <c s="36">
        <f>ROUND(G35*H35,6)</f>
      </c>
      <c r="L35" s="38">
        <v>0</v>
      </c>
      <c s="32">
        <f>ROUND(ROUND(L35,2)*ROUND(G35,3),2)</f>
      </c>
      <c s="36" t="s">
        <v>53</v>
      </c>
      <c>
        <f>(M35*21)/100</f>
      </c>
      <c t="s">
        <v>27</v>
      </c>
    </row>
    <row r="36" spans="1:5" ht="12.75">
      <c r="A36" s="35" t="s">
        <v>54</v>
      </c>
      <c r="E36" s="39" t="s">
        <v>5</v>
      </c>
    </row>
    <row r="37" spans="1:5" ht="12.75">
      <c r="A37" s="35" t="s">
        <v>55</v>
      </c>
      <c r="E37" s="40" t="s">
        <v>902</v>
      </c>
    </row>
    <row r="38" spans="1:5" ht="153">
      <c r="A38" t="s">
        <v>56</v>
      </c>
      <c r="E38" s="39" t="s">
        <v>895</v>
      </c>
    </row>
    <row r="39" spans="1:16" ht="12.75">
      <c r="A39" t="s">
        <v>49</v>
      </c>
      <c s="34" t="s">
        <v>82</v>
      </c>
      <c s="34" t="s">
        <v>903</v>
      </c>
      <c s="35" t="s">
        <v>5</v>
      </c>
      <c s="6" t="s">
        <v>904</v>
      </c>
      <c s="36" t="s">
        <v>65</v>
      </c>
      <c s="37">
        <v>4120</v>
      </c>
      <c s="36">
        <v>0</v>
      </c>
      <c s="36">
        <f>ROUND(G39*H39,6)</f>
      </c>
      <c r="L39" s="38">
        <v>0</v>
      </c>
      <c s="32">
        <f>ROUND(ROUND(L39,2)*ROUND(G39,3),2)</f>
      </c>
      <c s="36" t="s">
        <v>53</v>
      </c>
      <c>
        <f>(M39*21)/100</f>
      </c>
      <c t="s">
        <v>27</v>
      </c>
    </row>
    <row r="40" spans="1:5" ht="12.75">
      <c r="A40" s="35" t="s">
        <v>54</v>
      </c>
      <c r="E40" s="39" t="s">
        <v>5</v>
      </c>
    </row>
    <row r="41" spans="1:5" ht="12.75">
      <c r="A41" s="35" t="s">
        <v>55</v>
      </c>
      <c r="E41" s="40" t="s">
        <v>905</v>
      </c>
    </row>
    <row r="42" spans="1:5" ht="114.75">
      <c r="A42" t="s">
        <v>56</v>
      </c>
      <c r="E42" s="39" t="s">
        <v>906</v>
      </c>
    </row>
    <row r="43" spans="1:16" ht="12.75">
      <c r="A43" t="s">
        <v>49</v>
      </c>
      <c s="34" t="s">
        <v>86</v>
      </c>
      <c s="34" t="s">
        <v>907</v>
      </c>
      <c s="35" t="s">
        <v>5</v>
      </c>
      <c s="6" t="s">
        <v>908</v>
      </c>
      <c s="36" t="s">
        <v>65</v>
      </c>
      <c s="37">
        <v>10600</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53">
      <c r="A46" t="s">
        <v>56</v>
      </c>
      <c r="E46" s="39" t="s">
        <v>909</v>
      </c>
    </row>
    <row r="47" spans="1:16" ht="12.75">
      <c r="A47" t="s">
        <v>49</v>
      </c>
      <c s="34" t="s">
        <v>90</v>
      </c>
      <c s="34" t="s">
        <v>910</v>
      </c>
      <c s="35" t="s">
        <v>5</v>
      </c>
      <c s="6" t="s">
        <v>911</v>
      </c>
      <c s="36" t="s">
        <v>80</v>
      </c>
      <c s="37">
        <v>6</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78.5">
      <c r="A50" t="s">
        <v>56</v>
      </c>
      <c r="E50" s="39" t="s">
        <v>600</v>
      </c>
    </row>
    <row r="51" spans="1:16" ht="12.75">
      <c r="A51" t="s">
        <v>49</v>
      </c>
      <c s="34" t="s">
        <v>94</v>
      </c>
      <c s="34" t="s">
        <v>912</v>
      </c>
      <c s="35" t="s">
        <v>5</v>
      </c>
      <c s="6" t="s">
        <v>913</v>
      </c>
      <c s="36" t="s">
        <v>80</v>
      </c>
      <c s="37">
        <v>6</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56</v>
      </c>
      <c r="E54" s="39" t="s">
        <v>591</v>
      </c>
    </row>
    <row r="55" spans="1:16" ht="12.75">
      <c r="A55" t="s">
        <v>49</v>
      </c>
      <c s="34" t="s">
        <v>97</v>
      </c>
      <c s="34" t="s">
        <v>914</v>
      </c>
      <c s="35" t="s">
        <v>5</v>
      </c>
      <c s="6" t="s">
        <v>915</v>
      </c>
      <c s="36" t="s">
        <v>80</v>
      </c>
      <c s="37">
        <v>30</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78.5">
      <c r="A58" t="s">
        <v>56</v>
      </c>
      <c r="E58" s="39" t="s">
        <v>582</v>
      </c>
    </row>
    <row r="59" spans="1:16" ht="12.75">
      <c r="A59" t="s">
        <v>49</v>
      </c>
      <c s="34" t="s">
        <v>101</v>
      </c>
      <c s="34" t="s">
        <v>916</v>
      </c>
      <c s="35" t="s">
        <v>5</v>
      </c>
      <c s="6" t="s">
        <v>917</v>
      </c>
      <c s="36" t="s">
        <v>80</v>
      </c>
      <c s="37">
        <v>30</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27.5">
      <c r="A62" t="s">
        <v>56</v>
      </c>
      <c r="E62" s="39" t="s">
        <v>327</v>
      </c>
    </row>
    <row r="63" spans="1:16" ht="12.75">
      <c r="A63" t="s">
        <v>49</v>
      </c>
      <c s="34" t="s">
        <v>105</v>
      </c>
      <c s="34" t="s">
        <v>918</v>
      </c>
      <c s="35" t="s">
        <v>5</v>
      </c>
      <c s="6" t="s">
        <v>919</v>
      </c>
      <c s="36" t="s">
        <v>80</v>
      </c>
      <c s="37">
        <v>3</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178.5">
      <c r="A66" t="s">
        <v>56</v>
      </c>
      <c r="E66" s="39" t="s">
        <v>582</v>
      </c>
    </row>
    <row r="67" spans="1:16" ht="12.75">
      <c r="A67" t="s">
        <v>49</v>
      </c>
      <c s="34" t="s">
        <v>109</v>
      </c>
      <c s="34" t="s">
        <v>920</v>
      </c>
      <c s="35" t="s">
        <v>5</v>
      </c>
      <c s="6" t="s">
        <v>921</v>
      </c>
      <c s="36" t="s">
        <v>80</v>
      </c>
      <c s="37">
        <v>3</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27.5">
      <c r="A70" t="s">
        <v>56</v>
      </c>
      <c r="E70" s="39" t="s">
        <v>327</v>
      </c>
    </row>
    <row r="71" spans="1:16" ht="12.75">
      <c r="A71" t="s">
        <v>49</v>
      </c>
      <c s="34" t="s">
        <v>113</v>
      </c>
      <c s="34" t="s">
        <v>922</v>
      </c>
      <c s="35" t="s">
        <v>5</v>
      </c>
      <c s="6" t="s">
        <v>923</v>
      </c>
      <c s="36" t="s">
        <v>80</v>
      </c>
      <c s="37">
        <v>8</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78.5">
      <c r="A74" t="s">
        <v>56</v>
      </c>
      <c r="E74" s="39" t="s">
        <v>600</v>
      </c>
    </row>
    <row r="75" spans="1:16" ht="25.5">
      <c r="A75" t="s">
        <v>49</v>
      </c>
      <c s="34" t="s">
        <v>117</v>
      </c>
      <c s="34" t="s">
        <v>924</v>
      </c>
      <c s="35" t="s">
        <v>5</v>
      </c>
      <c s="6" t="s">
        <v>925</v>
      </c>
      <c s="36" t="s">
        <v>80</v>
      </c>
      <c s="37">
        <v>8</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27.5">
      <c r="A78" t="s">
        <v>56</v>
      </c>
      <c r="E78" s="39" t="s">
        <v>591</v>
      </c>
    </row>
    <row r="79" spans="1:16" ht="12.75">
      <c r="A79" t="s">
        <v>49</v>
      </c>
      <c s="34" t="s">
        <v>120</v>
      </c>
      <c s="34" t="s">
        <v>926</v>
      </c>
      <c s="35" t="s">
        <v>5</v>
      </c>
      <c s="6" t="s">
        <v>927</v>
      </c>
      <c s="36" t="s">
        <v>80</v>
      </c>
      <c s="37">
        <v>2</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14.75">
      <c r="A82" t="s">
        <v>56</v>
      </c>
      <c r="E82" s="39" t="s">
        <v>754</v>
      </c>
    </row>
    <row r="83" spans="1:16" ht="12.75">
      <c r="A83" t="s">
        <v>49</v>
      </c>
      <c s="34" t="s">
        <v>125</v>
      </c>
      <c s="34" t="s">
        <v>928</v>
      </c>
      <c s="35" t="s">
        <v>5</v>
      </c>
      <c s="6" t="s">
        <v>929</v>
      </c>
      <c s="36" t="s">
        <v>80</v>
      </c>
      <c s="37">
        <v>1</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14.75">
      <c r="A86" t="s">
        <v>56</v>
      </c>
      <c r="E86" s="39" t="s">
        <v>930</v>
      </c>
    </row>
    <row r="87" spans="1:16" ht="12.75">
      <c r="A87" t="s">
        <v>49</v>
      </c>
      <c s="34" t="s">
        <v>128</v>
      </c>
      <c s="34" t="s">
        <v>931</v>
      </c>
      <c s="35" t="s">
        <v>5</v>
      </c>
      <c s="6" t="s">
        <v>932</v>
      </c>
      <c s="36" t="s">
        <v>80</v>
      </c>
      <c s="37">
        <v>10</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127.5">
      <c r="A90" t="s">
        <v>56</v>
      </c>
      <c r="E90" s="39" t="s">
        <v>591</v>
      </c>
    </row>
    <row r="91" spans="1:16" ht="12.75">
      <c r="A91" t="s">
        <v>49</v>
      </c>
      <c s="34" t="s">
        <v>131</v>
      </c>
      <c s="34" t="s">
        <v>933</v>
      </c>
      <c s="35" t="s">
        <v>5</v>
      </c>
      <c s="6" t="s">
        <v>934</v>
      </c>
      <c s="36" t="s">
        <v>80</v>
      </c>
      <c s="37">
        <v>22</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14.75">
      <c r="A94" t="s">
        <v>56</v>
      </c>
      <c r="E94" s="39" t="s">
        <v>930</v>
      </c>
    </row>
    <row r="95" spans="1:16" ht="12.75">
      <c r="A95" t="s">
        <v>49</v>
      </c>
      <c s="34" t="s">
        <v>135</v>
      </c>
      <c s="34" t="s">
        <v>935</v>
      </c>
      <c s="35" t="s">
        <v>5</v>
      </c>
      <c s="6" t="s">
        <v>936</v>
      </c>
      <c s="36" t="s">
        <v>80</v>
      </c>
      <c s="37">
        <v>6</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14.75">
      <c r="A98" t="s">
        <v>56</v>
      </c>
      <c r="E98" s="39" t="s">
        <v>930</v>
      </c>
    </row>
    <row r="99" spans="1:16" ht="12.75">
      <c r="A99" t="s">
        <v>49</v>
      </c>
      <c s="34" t="s">
        <v>139</v>
      </c>
      <c s="34" t="s">
        <v>937</v>
      </c>
      <c s="35" t="s">
        <v>5</v>
      </c>
      <c s="6" t="s">
        <v>938</v>
      </c>
      <c s="36" t="s">
        <v>80</v>
      </c>
      <c s="37">
        <v>2</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40.25">
      <c r="A102" t="s">
        <v>56</v>
      </c>
      <c r="E102" s="39" t="s">
        <v>939</v>
      </c>
    </row>
    <row r="103" spans="1:16" ht="12.75">
      <c r="A103" t="s">
        <v>49</v>
      </c>
      <c s="34" t="s">
        <v>143</v>
      </c>
      <c s="34" t="s">
        <v>940</v>
      </c>
      <c s="35" t="s">
        <v>5</v>
      </c>
      <c s="6" t="s">
        <v>941</v>
      </c>
      <c s="36" t="s">
        <v>80</v>
      </c>
      <c s="37">
        <v>2</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40.25">
      <c r="A106" t="s">
        <v>56</v>
      </c>
      <c r="E106" s="39" t="s">
        <v>939</v>
      </c>
    </row>
    <row r="107" spans="1:16" ht="12.75">
      <c r="A107" t="s">
        <v>49</v>
      </c>
      <c s="34" t="s">
        <v>146</v>
      </c>
      <c s="34" t="s">
        <v>942</v>
      </c>
      <c s="35" t="s">
        <v>5</v>
      </c>
      <c s="6" t="s">
        <v>943</v>
      </c>
      <c s="36" t="s">
        <v>80</v>
      </c>
      <c s="37">
        <v>2</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40.25">
      <c r="A110" t="s">
        <v>56</v>
      </c>
      <c r="E110" s="39" t="s">
        <v>939</v>
      </c>
    </row>
    <row r="111" spans="1:16" ht="12.75">
      <c r="A111" t="s">
        <v>49</v>
      </c>
      <c s="34" t="s">
        <v>149</v>
      </c>
      <c s="34" t="s">
        <v>944</v>
      </c>
      <c s="35" t="s">
        <v>5</v>
      </c>
      <c s="6" t="s">
        <v>945</v>
      </c>
      <c s="36" t="s">
        <v>80</v>
      </c>
      <c s="37">
        <v>1</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65.75">
      <c r="A114" t="s">
        <v>56</v>
      </c>
      <c r="E114" s="39" t="s">
        <v>323</v>
      </c>
    </row>
    <row r="115" spans="1:16" ht="12.75">
      <c r="A115" t="s">
        <v>49</v>
      </c>
      <c s="34" t="s">
        <v>152</v>
      </c>
      <c s="34" t="s">
        <v>946</v>
      </c>
      <c s="35" t="s">
        <v>5</v>
      </c>
      <c s="6" t="s">
        <v>947</v>
      </c>
      <c s="36" t="s">
        <v>80</v>
      </c>
      <c s="37">
        <v>2</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27.5">
      <c r="A118" t="s">
        <v>56</v>
      </c>
      <c r="E118" s="39" t="s">
        <v>327</v>
      </c>
    </row>
    <row r="119" spans="1:16" ht="12.75">
      <c r="A119" t="s">
        <v>49</v>
      </c>
      <c s="34" t="s">
        <v>156</v>
      </c>
      <c s="34" t="s">
        <v>948</v>
      </c>
      <c s="35" t="s">
        <v>5</v>
      </c>
      <c s="6" t="s">
        <v>949</v>
      </c>
      <c s="36" t="s">
        <v>80</v>
      </c>
      <c s="37">
        <v>1</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65.75">
      <c r="A122" t="s">
        <v>56</v>
      </c>
      <c r="E122" s="39" t="s">
        <v>607</v>
      </c>
    </row>
    <row r="123" spans="1:16" ht="12.75">
      <c r="A123" t="s">
        <v>49</v>
      </c>
      <c s="34" t="s">
        <v>159</v>
      </c>
      <c s="34" t="s">
        <v>950</v>
      </c>
      <c s="35" t="s">
        <v>5</v>
      </c>
      <c s="6" t="s">
        <v>951</v>
      </c>
      <c s="36" t="s">
        <v>80</v>
      </c>
      <c s="37">
        <v>72</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02">
      <c r="A126" t="s">
        <v>56</v>
      </c>
      <c r="E126" s="39" t="s">
        <v>952</v>
      </c>
    </row>
    <row r="127" spans="1:16" ht="12.75">
      <c r="A127" t="s">
        <v>49</v>
      </c>
      <c s="34" t="s">
        <v>163</v>
      </c>
      <c s="34" t="s">
        <v>953</v>
      </c>
      <c s="35" t="s">
        <v>5</v>
      </c>
      <c s="6" t="s">
        <v>954</v>
      </c>
      <c s="36" t="s">
        <v>80</v>
      </c>
      <c s="37">
        <v>72</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02">
      <c r="A130" t="s">
        <v>56</v>
      </c>
      <c r="E130" s="39" t="s">
        <v>955</v>
      </c>
    </row>
    <row r="131" spans="1:16" ht="12.75">
      <c r="A131" t="s">
        <v>49</v>
      </c>
      <c s="34" t="s">
        <v>167</v>
      </c>
      <c s="34" t="s">
        <v>642</v>
      </c>
      <c s="35" t="s">
        <v>5</v>
      </c>
      <c s="6" t="s">
        <v>878</v>
      </c>
      <c s="36" t="s">
        <v>428</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40.25">
      <c r="A134" t="s">
        <v>56</v>
      </c>
      <c r="E134" s="39" t="s">
        <v>644</v>
      </c>
    </row>
    <row r="135" spans="1:16" ht="12.75">
      <c r="A135" t="s">
        <v>49</v>
      </c>
      <c s="34" t="s">
        <v>170</v>
      </c>
      <c s="34" t="s">
        <v>956</v>
      </c>
      <c s="35" t="s">
        <v>5</v>
      </c>
      <c s="6" t="s">
        <v>957</v>
      </c>
      <c s="36" t="s">
        <v>277</v>
      </c>
      <c s="37">
        <v>40</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89.25">
      <c r="A138" t="s">
        <v>56</v>
      </c>
      <c r="E138" s="39" t="s">
        <v>958</v>
      </c>
    </row>
    <row r="139" spans="1:16" ht="12.75">
      <c r="A139" t="s">
        <v>49</v>
      </c>
      <c s="34" t="s">
        <v>174</v>
      </c>
      <c s="34" t="s">
        <v>959</v>
      </c>
      <c s="35" t="s">
        <v>47</v>
      </c>
      <c s="6" t="s">
        <v>960</v>
      </c>
      <c s="36" t="s">
        <v>80</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14.75">
      <c r="A142" t="s">
        <v>56</v>
      </c>
      <c r="E142" s="39" t="s">
        <v>961</v>
      </c>
    </row>
    <row r="143" spans="1:16" ht="12.75">
      <c r="A143" t="s">
        <v>49</v>
      </c>
      <c s="34" t="s">
        <v>178</v>
      </c>
      <c s="34" t="s">
        <v>962</v>
      </c>
      <c s="35" t="s">
        <v>5</v>
      </c>
      <c s="6" t="s">
        <v>963</v>
      </c>
      <c s="36" t="s">
        <v>80</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56</v>
      </c>
      <c r="E146" s="39" t="s">
        <v>964</v>
      </c>
    </row>
    <row r="147" spans="1:16" ht="12.75">
      <c r="A147" t="s">
        <v>49</v>
      </c>
      <c s="34" t="s">
        <v>182</v>
      </c>
      <c s="34" t="s">
        <v>965</v>
      </c>
      <c s="35" t="s">
        <v>5</v>
      </c>
      <c s="6" t="s">
        <v>966</v>
      </c>
      <c s="36" t="s">
        <v>80</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14.75">
      <c r="A150" t="s">
        <v>56</v>
      </c>
      <c r="E150" s="39" t="s">
        <v>961</v>
      </c>
    </row>
    <row r="151" spans="1:16" ht="12.75">
      <c r="A151" t="s">
        <v>49</v>
      </c>
      <c s="34" t="s">
        <v>186</v>
      </c>
      <c s="34" t="s">
        <v>967</v>
      </c>
      <c s="35" t="s">
        <v>5</v>
      </c>
      <c s="6" t="s">
        <v>968</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56</v>
      </c>
      <c r="E154" s="39" t="s">
        <v>964</v>
      </c>
    </row>
    <row r="155" spans="1:16" ht="12.75">
      <c r="A155" t="s">
        <v>49</v>
      </c>
      <c s="34" t="s">
        <v>190</v>
      </c>
      <c s="34" t="s">
        <v>969</v>
      </c>
      <c s="35" t="s">
        <v>5</v>
      </c>
      <c s="6" t="s">
        <v>970</v>
      </c>
      <c s="36" t="s">
        <v>971</v>
      </c>
      <c s="37">
        <v>84</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53">
      <c r="A158" t="s">
        <v>56</v>
      </c>
      <c r="E158" s="39" t="s">
        <v>972</v>
      </c>
    </row>
    <row r="159" spans="1:16" ht="12.75">
      <c r="A159" t="s">
        <v>49</v>
      </c>
      <c s="34" t="s">
        <v>194</v>
      </c>
      <c s="34" t="s">
        <v>973</v>
      </c>
      <c s="35" t="s">
        <v>5</v>
      </c>
      <c s="6" t="s">
        <v>791</v>
      </c>
      <c s="36" t="s">
        <v>65</v>
      </c>
      <c s="37">
        <v>4120</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14.75">
      <c r="A162" t="s">
        <v>56</v>
      </c>
      <c r="E162" s="39" t="s">
        <v>974</v>
      </c>
    </row>
    <row r="163" spans="1:13" ht="12.75">
      <c r="A163" t="s">
        <v>46</v>
      </c>
      <c r="C163" s="31" t="s">
        <v>649</v>
      </c>
      <c r="E163" s="33" t="s">
        <v>650</v>
      </c>
      <c r="J163" s="32">
        <f>0</f>
      </c>
      <c s="32">
        <f>0</f>
      </c>
      <c s="32">
        <f>0+L164+L168+L172</f>
      </c>
      <c s="32">
        <f>0+M164+M168+M172</f>
      </c>
    </row>
    <row r="164" spans="1:16" ht="25.5">
      <c r="A164" t="s">
        <v>49</v>
      </c>
      <c s="34" t="s">
        <v>198</v>
      </c>
      <c s="34" t="s">
        <v>975</v>
      </c>
      <c s="35" t="s">
        <v>652</v>
      </c>
      <c s="6" t="s">
        <v>976</v>
      </c>
      <c s="36" t="s">
        <v>654</v>
      </c>
      <c s="37">
        <v>2</v>
      </c>
      <c s="36">
        <v>0</v>
      </c>
      <c s="36">
        <f>ROUND(G164*H164,6)</f>
      </c>
      <c r="L164" s="38">
        <v>0</v>
      </c>
      <c s="32">
        <f>ROUND(ROUND(L164,2)*ROUND(G164,3),2)</f>
      </c>
      <c s="36" t="s">
        <v>655</v>
      </c>
      <c>
        <f>(M164*21)/100</f>
      </c>
      <c t="s">
        <v>27</v>
      </c>
    </row>
    <row r="165" spans="1:5" ht="12.75">
      <c r="A165" s="35" t="s">
        <v>54</v>
      </c>
      <c r="E165" s="39" t="s">
        <v>656</v>
      </c>
    </row>
    <row r="166" spans="1:5" ht="12.75">
      <c r="A166" s="35" t="s">
        <v>55</v>
      </c>
      <c r="E166" s="40" t="s">
        <v>5</v>
      </c>
    </row>
    <row r="167" spans="1:5" ht="165.75">
      <c r="A167" t="s">
        <v>56</v>
      </c>
      <c r="E167" s="39" t="s">
        <v>657</v>
      </c>
    </row>
    <row r="168" spans="1:16" ht="25.5">
      <c r="A168" t="s">
        <v>49</v>
      </c>
      <c s="34" t="s">
        <v>202</v>
      </c>
      <c s="34" t="s">
        <v>651</v>
      </c>
      <c s="35" t="s">
        <v>652</v>
      </c>
      <c s="6" t="s">
        <v>653</v>
      </c>
      <c s="36" t="s">
        <v>654</v>
      </c>
      <c s="37">
        <v>0.003</v>
      </c>
      <c s="36">
        <v>0</v>
      </c>
      <c s="36">
        <f>ROUND(G168*H168,6)</f>
      </c>
      <c r="L168" s="38">
        <v>0</v>
      </c>
      <c s="32">
        <f>ROUND(ROUND(L168,2)*ROUND(G168,3),2)</f>
      </c>
      <c s="36" t="s">
        <v>655</v>
      </c>
      <c>
        <f>(M168*21)/100</f>
      </c>
      <c t="s">
        <v>27</v>
      </c>
    </row>
    <row r="169" spans="1:5" ht="12.75">
      <c r="A169" s="35" t="s">
        <v>54</v>
      </c>
      <c r="E169" s="39" t="s">
        <v>656</v>
      </c>
    </row>
    <row r="170" spans="1:5" ht="12.75">
      <c r="A170" s="35" t="s">
        <v>55</v>
      </c>
      <c r="E170" s="40" t="s">
        <v>5</v>
      </c>
    </row>
    <row r="171" spans="1:5" ht="165.75">
      <c r="A171" t="s">
        <v>56</v>
      </c>
      <c r="E171" s="39" t="s">
        <v>657</v>
      </c>
    </row>
    <row r="172" spans="1:16" ht="25.5">
      <c r="A172" t="s">
        <v>49</v>
      </c>
      <c s="34" t="s">
        <v>206</v>
      </c>
      <c s="34" t="s">
        <v>977</v>
      </c>
      <c s="35" t="s">
        <v>652</v>
      </c>
      <c s="6" t="s">
        <v>978</v>
      </c>
      <c s="36" t="s">
        <v>654</v>
      </c>
      <c s="37">
        <v>0.005</v>
      </c>
      <c s="36">
        <v>0</v>
      </c>
      <c s="36">
        <f>ROUND(G172*H172,6)</f>
      </c>
      <c r="L172" s="38">
        <v>0</v>
      </c>
      <c s="32">
        <f>ROUND(ROUND(L172,2)*ROUND(G172,3),2)</f>
      </c>
      <c s="36" t="s">
        <v>655</v>
      </c>
      <c>
        <f>(M172*21)/100</f>
      </c>
      <c t="s">
        <v>27</v>
      </c>
    </row>
    <row r="173" spans="1:5" ht="12.75">
      <c r="A173" s="35" t="s">
        <v>54</v>
      </c>
      <c r="E173" s="39" t="s">
        <v>656</v>
      </c>
    </row>
    <row r="174" spans="1:5" ht="12.75">
      <c r="A174" s="35" t="s">
        <v>55</v>
      </c>
      <c r="E174" s="40" t="s">
        <v>5</v>
      </c>
    </row>
    <row r="175" spans="1:5" ht="165.75">
      <c r="A175" t="s">
        <v>56</v>
      </c>
      <c r="E175"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